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haracteristics" sheetId="1" r:id="rId1"/>
    <sheet name="Performance" sheetId="2" r:id="rId2"/>
    <sheet name="Notes" sheetId="3" r:id="rId3"/>
  </sheets>
  <definedNames>
    <definedName name="_xlnm._FilterDatabase" localSheetId="0" hidden="1">Characteristics!$A$1:$O$69</definedName>
    <definedName name="_xlnm._FilterDatabase" localSheetId="1" hidden="1">Performance!$A$1:$I$69</definedName>
  </definedNames>
  <calcPr calcId="124519" fullCalcOnLoad="1"/>
</workbook>
</file>

<file path=xl/sharedStrings.xml><?xml version="1.0" encoding="utf-8"?>
<sst xmlns="http://schemas.openxmlformats.org/spreadsheetml/2006/main" count="255" uniqueCount="104">
  <si>
    <t>Name</t>
  </si>
  <si>
    <t>Sector</t>
  </si>
  <si>
    <t>Price</t>
  </si>
  <si>
    <t>Dividend Yield</t>
  </si>
  <si>
    <t>Years of Dividend Increases</t>
  </si>
  <si>
    <t>1-Year Dividend Growth</t>
  </si>
  <si>
    <t>5-Year Dividend Growth (Annualized)</t>
  </si>
  <si>
    <t>Dividends Per Share (TTM)</t>
  </si>
  <si>
    <t>Market Cap ($M)</t>
  </si>
  <si>
    <t>Trailing P/E Ratio</t>
  </si>
  <si>
    <t>Payout Ratio</t>
  </si>
  <si>
    <t>Beta</t>
  </si>
  <si>
    <t>52-Week High</t>
  </si>
  <si>
    <t>52-Week Low</t>
  </si>
  <si>
    <t>Ticker</t>
  </si>
  <si>
    <t>ABT</t>
  </si>
  <si>
    <t>ABBV</t>
  </si>
  <si>
    <t>AFL</t>
  </si>
  <si>
    <t>AOS</t>
  </si>
  <si>
    <t>APD</t>
  </si>
  <si>
    <t>ADM</t>
  </si>
  <si>
    <t>ADP</t>
  </si>
  <si>
    <t>BDX</t>
  </si>
  <si>
    <t>BEN</t>
  </si>
  <si>
    <t>BF.B</t>
  </si>
  <si>
    <t>BRO</t>
  </si>
  <si>
    <t>CAH</t>
  </si>
  <si>
    <t>CAT</t>
  </si>
  <si>
    <t>CB</t>
  </si>
  <si>
    <t>CHD</t>
  </si>
  <si>
    <t>CHRW</t>
  </si>
  <si>
    <t>CINF</t>
  </si>
  <si>
    <t>CLX</t>
  </si>
  <si>
    <t>CTAS</t>
  </si>
  <si>
    <t>CVX</t>
  </si>
  <si>
    <t>KO</t>
  </si>
  <si>
    <t>CL</t>
  </si>
  <si>
    <t>ED</t>
  </si>
  <si>
    <t>DOV</t>
  </si>
  <si>
    <t>ECL</t>
  </si>
  <si>
    <t>EMR</t>
  </si>
  <si>
    <t>FAST</t>
  </si>
  <si>
    <t>FRT</t>
  </si>
  <si>
    <t>GD</t>
  </si>
  <si>
    <t>GPC</t>
  </si>
  <si>
    <t>HRL</t>
  </si>
  <si>
    <t>ITW</t>
  </si>
  <si>
    <t>JNJ</t>
  </si>
  <si>
    <t>KMB</t>
  </si>
  <si>
    <t>KVUE</t>
  </si>
  <si>
    <t>LEG</t>
  </si>
  <si>
    <t>LIN</t>
  </si>
  <si>
    <t>LOW</t>
  </si>
  <si>
    <t>MKC</t>
  </si>
  <si>
    <t>MCD</t>
  </si>
  <si>
    <t>MDT</t>
  </si>
  <si>
    <t>MMM</t>
  </si>
  <si>
    <t>NDSN</t>
  </si>
  <si>
    <t>NUE</t>
  </si>
  <si>
    <t>PNR</t>
  </si>
  <si>
    <t>PEP</t>
  </si>
  <si>
    <t>PPG</t>
  </si>
  <si>
    <t>PG</t>
  </si>
  <si>
    <t>ROP</t>
  </si>
  <si>
    <t>SPGI</t>
  </si>
  <si>
    <t>SHW</t>
  </si>
  <si>
    <t>SJM</t>
  </si>
  <si>
    <t>SWK</t>
  </si>
  <si>
    <t>SYY</t>
  </si>
  <si>
    <t>TROW</t>
  </si>
  <si>
    <t>TGT</t>
  </si>
  <si>
    <t>GWW</t>
  </si>
  <si>
    <t>WMT</t>
  </si>
  <si>
    <t>IBM</t>
  </si>
  <si>
    <t>NEE</t>
  </si>
  <si>
    <t>WST</t>
  </si>
  <si>
    <t>AMCR</t>
  </si>
  <si>
    <t>ATO</t>
  </si>
  <si>
    <t>O</t>
  </si>
  <si>
    <t>ESS</t>
  </si>
  <si>
    <t>ALB</t>
  </si>
  <si>
    <t>EXPD</t>
  </si>
  <si>
    <t>XOM</t>
  </si>
  <si>
    <t>Healthcare</t>
  </si>
  <si>
    <t>Financial Services</t>
  </si>
  <si>
    <t>Industrials</t>
  </si>
  <si>
    <t>Basic Materials</t>
  </si>
  <si>
    <t>Consumer Defensive</t>
  </si>
  <si>
    <t>Energy</t>
  </si>
  <si>
    <t>Utilities</t>
  </si>
  <si>
    <t>Real Estate</t>
  </si>
  <si>
    <t>Consumer Cyclical</t>
  </si>
  <si>
    <t>N/A</t>
  </si>
  <si>
    <t>Technology</t>
  </si>
  <si>
    <t>One Month Price Return</t>
  </si>
  <si>
    <t>Three Month Price Return</t>
  </si>
  <si>
    <t>Six Month Price Return</t>
  </si>
  <si>
    <t>Year-To-Date Price Return</t>
  </si>
  <si>
    <t>One Year Price Return</t>
  </si>
  <si>
    <t>Two Year Price Return</t>
  </si>
  <si>
    <t>Five Year Price Return</t>
  </si>
  <si>
    <t>Notes</t>
  </si>
  <si>
    <t>Data Provided by IEX Cloud</t>
  </si>
  <si>
    <t>Data updated on 2024-03-28</t>
  </si>
</sst>
</file>

<file path=xl/styles.xml><?xml version="1.0" encoding="utf-8"?>
<styleSheet xmlns="http://schemas.openxmlformats.org/spreadsheetml/2006/main">
  <numFmts count="6">
    <numFmt numFmtId="164" formatCode="$#,##0.00"/>
    <numFmt numFmtId="165" formatCode="0.0%"/>
    <numFmt numFmtId="166" formatCode="#,##0"/>
    <numFmt numFmtId="167" formatCode="$#,##0"/>
    <numFmt numFmtId="168" formatCode="0.0"/>
    <numFmt numFmtId="169" formatCode="0.00"/>
  </numFmts>
  <fonts count="3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  <xf numFmtId="167" fontId="0" fillId="2" borderId="1" xfId="0" applyNumberFormat="1" applyFill="1" applyBorder="1"/>
    <xf numFmtId="168" fontId="0" fillId="2" borderId="1" xfId="0" applyNumberFormat="1" applyFill="1" applyBorder="1"/>
    <xf numFmtId="169" fontId="0" fillId="2" borderId="1" xfId="0" applyNumberFormat="1" applyFill="1" applyBorder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9">
    <dxf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u/>
      </font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$#,##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%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6" formatCode="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8" formatCode="0.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9" formatCode="0.0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3F807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style="1" customWidth="1"/>
    <col min="2" max="2" width="45.7109375" style="2" customWidth="1"/>
    <col min="3" max="3" width="25.7109375" style="1" customWidth="1"/>
    <col min="4" max="4" width="10.7109375" style="3" customWidth="1"/>
    <col min="5" max="5" width="18.7109375" style="4" customWidth="1"/>
    <col min="6" max="6" width="25.7109375" style="5" customWidth="1"/>
    <col min="7" max="7" width="34.7109375" style="4" customWidth="1"/>
    <col min="8" max="8" width="22.7109375" style="4" customWidth="1"/>
    <col min="9" max="9" width="22.7109375" style="3" customWidth="1"/>
    <col min="10" max="10" width="22.7109375" style="6" customWidth="1"/>
    <col min="11" max="11" width="20.7109375" style="7" customWidth="1"/>
    <col min="12" max="12" width="15.7109375" style="4" customWidth="1"/>
    <col min="13" max="13" width="15.7109375" style="8" customWidth="1"/>
    <col min="14" max="14" width="15.7109375" style="3" customWidth="1"/>
    <col min="15" max="15" width="15.7109375" style="3" customWidth="1"/>
  </cols>
  <sheetData>
    <row r="1" spans="1:15">
      <c r="A1" s="9" t="s">
        <v>14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</row>
    <row r="2" spans="1:15">
      <c r="A2" s="9" t="s">
        <v>15</v>
      </c>
      <c r="B2" s="2">
        <f>HYPERLINK("https://www.suredividend.com/sure-analysis-ABT/","Abbott Laboratories")</f>
        <v>0</v>
      </c>
      <c r="C2" s="1" t="s">
        <v>83</v>
      </c>
      <c r="D2" s="3">
        <v>113.48</v>
      </c>
      <c r="E2" s="4">
        <v>0.01938667606626718</v>
      </c>
      <c r="F2" s="5">
        <v>52</v>
      </c>
      <c r="G2" s="4">
        <v>0.07843137254901977</v>
      </c>
      <c r="H2" s="4">
        <v>0.1144036920167593</v>
      </c>
      <c r="I2" s="3">
        <v>2.064646655929027</v>
      </c>
      <c r="J2" s="6">
        <v>196908.713116</v>
      </c>
      <c r="K2" s="7">
        <v>34.40655479918225</v>
      </c>
      <c r="L2" s="4">
        <v>0.6313904146571947</v>
      </c>
      <c r="M2" s="8">
        <v>0.429824032620778</v>
      </c>
      <c r="N2" s="3">
        <v>121.64</v>
      </c>
      <c r="O2" s="3">
        <v>89.23999999999999</v>
      </c>
    </row>
    <row r="3" spans="1:15">
      <c r="A3" s="9" t="s">
        <v>16</v>
      </c>
      <c r="B3" s="2">
        <f>HYPERLINK("https://www.suredividend.com/sure-analysis-ABBV/","Abbvie Inc")</f>
        <v>0</v>
      </c>
      <c r="C3" s="1" t="s">
        <v>83</v>
      </c>
      <c r="D3" s="3">
        <v>180.35</v>
      </c>
      <c r="E3" s="4">
        <v>0.03437759911283615</v>
      </c>
      <c r="F3" s="5">
        <v>52</v>
      </c>
      <c r="G3" s="4">
        <v>0.04729729729729737</v>
      </c>
      <c r="H3" s="4">
        <v>0.07693522935536956</v>
      </c>
      <c r="I3" s="3">
        <v>5.903008026910923</v>
      </c>
      <c r="J3" s="6">
        <v>319336.183384</v>
      </c>
      <c r="K3" s="7">
        <v>66.25232020415974</v>
      </c>
      <c r="L3" s="4">
        <v>2.170223539305487</v>
      </c>
      <c r="M3" s="8">
        <v>0.190130892341911</v>
      </c>
      <c r="N3" s="3">
        <v>182.89</v>
      </c>
      <c r="O3" s="3">
        <v>127.03</v>
      </c>
    </row>
    <row r="4" spans="1:15">
      <c r="A4" s="9" t="s">
        <v>17</v>
      </c>
      <c r="B4" s="2">
        <f>HYPERLINK("https://www.suredividend.com/sure-analysis-AFL/","Aflac Inc.")</f>
        <v>0</v>
      </c>
      <c r="C4" s="1" t="s">
        <v>84</v>
      </c>
      <c r="D4" s="3">
        <v>85.62</v>
      </c>
      <c r="E4" s="4">
        <v>0.0233590282644242</v>
      </c>
      <c r="F4" s="5">
        <v>42</v>
      </c>
      <c r="G4" s="4">
        <v>0.1904761904761905</v>
      </c>
      <c r="H4" s="4">
        <v>0.1311527300905295</v>
      </c>
      <c r="I4" s="3">
        <v>1.745415746375151</v>
      </c>
      <c r="J4" s="6">
        <v>49266.442378</v>
      </c>
      <c r="K4" s="7">
        <v>10.57446713419189</v>
      </c>
      <c r="L4" s="4">
        <v>0.224346496963387</v>
      </c>
      <c r="M4" s="8">
        <v>0.541733862499535</v>
      </c>
      <c r="N4" s="3">
        <v>85.86</v>
      </c>
      <c r="O4" s="3">
        <v>61.61</v>
      </c>
    </row>
    <row r="5" spans="1:15">
      <c r="A5" s="9" t="s">
        <v>18</v>
      </c>
      <c r="B5" s="2">
        <f>HYPERLINK("https://www.suredividend.com/sure-analysis-AOS/","A.O. Smith Corp.")</f>
        <v>0</v>
      </c>
      <c r="C5" s="1" t="s">
        <v>85</v>
      </c>
      <c r="D5" s="3">
        <v>88.84999999999999</v>
      </c>
      <c r="E5" s="4">
        <v>0.01440630275745639</v>
      </c>
      <c r="F5" s="5">
        <v>30</v>
      </c>
      <c r="G5" s="4">
        <v>0.06666666666666643</v>
      </c>
      <c r="H5" s="4">
        <v>0.07781806771272581</v>
      </c>
      <c r="I5" s="3">
        <v>1.232363160933104</v>
      </c>
      <c r="J5" s="6">
        <v>13574.105574</v>
      </c>
      <c r="K5" s="7">
        <v>19.36434237432626</v>
      </c>
      <c r="L5" s="4">
        <v>0.3339737563504347</v>
      </c>
      <c r="M5" s="8">
        <v>1.001090107401557</v>
      </c>
      <c r="N5" s="3">
        <v>89.95999999999999</v>
      </c>
      <c r="O5" s="3">
        <v>62.32</v>
      </c>
    </row>
    <row r="6" spans="1:15">
      <c r="A6" s="9" t="s">
        <v>19</v>
      </c>
      <c r="B6" s="2">
        <f>HYPERLINK("https://www.suredividend.com/sure-analysis-APD/","Air Products &amp; Chemicals Inc.")</f>
        <v>0</v>
      </c>
      <c r="C6" s="1" t="s">
        <v>86</v>
      </c>
      <c r="D6" s="3">
        <v>243.1</v>
      </c>
      <c r="E6" s="4">
        <v>0.02912381735911148</v>
      </c>
      <c r="F6" s="5">
        <v>42</v>
      </c>
      <c r="G6" s="4">
        <v>0.01142857142857134</v>
      </c>
      <c r="H6" s="4">
        <v>0.08818580259076003</v>
      </c>
      <c r="I6" s="3">
        <v>6.884528186867519</v>
      </c>
      <c r="J6" s="6">
        <v>53647.912638</v>
      </c>
      <c r="K6" s="7">
        <v>22.95294255672357</v>
      </c>
      <c r="L6" s="4">
        <v>0.6562943934096777</v>
      </c>
      <c r="M6" s="8">
        <v>0.8777310818249101</v>
      </c>
      <c r="N6" s="3">
        <v>301.67</v>
      </c>
      <c r="O6" s="3">
        <v>210.69</v>
      </c>
    </row>
    <row r="7" spans="1:15">
      <c r="A7" s="9" t="s">
        <v>20</v>
      </c>
      <c r="B7" s="2">
        <f>HYPERLINK("https://www.suredividend.com/sure-analysis-ADM/","Archer Daniels Midland Co.")</f>
        <v>0</v>
      </c>
      <c r="C7" s="1" t="s">
        <v>87</v>
      </c>
      <c r="D7" s="3">
        <v>62.99</v>
      </c>
      <c r="E7" s="4">
        <v>0.03175107159866646</v>
      </c>
      <c r="F7" s="5">
        <v>51</v>
      </c>
      <c r="G7" s="4">
        <v>0.1111111111111112</v>
      </c>
      <c r="H7" s="4">
        <v>0.07394092378577932</v>
      </c>
      <c r="I7" s="3">
        <v>1.829512358577948</v>
      </c>
      <c r="J7" s="6">
        <v>32115.398147</v>
      </c>
      <c r="K7" s="7">
        <v>9.220613880984784</v>
      </c>
      <c r="L7" s="4">
        <v>0.2845275829825736</v>
      </c>
      <c r="M7" s="8">
        <v>0.7092917897319541</v>
      </c>
      <c r="N7" s="3">
        <v>85.48999999999999</v>
      </c>
      <c r="O7" s="3">
        <v>50.24</v>
      </c>
    </row>
    <row r="8" spans="1:15">
      <c r="A8" s="9" t="s">
        <v>21</v>
      </c>
      <c r="B8" s="2">
        <f>HYPERLINK("https://www.suredividend.com/sure-analysis-ADP/","Automatic Data Processing Inc.")</f>
        <v>0</v>
      </c>
      <c r="C8" s="1" t="s">
        <v>85</v>
      </c>
      <c r="D8" s="3">
        <v>248.33</v>
      </c>
      <c r="E8" s="4">
        <v>0.02255063826360085</v>
      </c>
      <c r="F8" s="5">
        <v>49</v>
      </c>
      <c r="G8" s="4">
        <v>0.1199999999999999</v>
      </c>
      <c r="H8" s="4">
        <v>0.1212441466839236</v>
      </c>
      <c r="I8" s="3">
        <v>5.235530919455889</v>
      </c>
      <c r="J8" s="6">
        <v>102011.621503</v>
      </c>
      <c r="K8" s="7">
        <v>28.67347485822582</v>
      </c>
      <c r="L8" s="4">
        <v>0.6094913759552839</v>
      </c>
      <c r="M8" s="8">
        <v>0.722791762703315</v>
      </c>
      <c r="N8" s="3">
        <v>255.1</v>
      </c>
      <c r="O8" s="3">
        <v>193.67</v>
      </c>
    </row>
    <row r="9" spans="1:15">
      <c r="A9" s="9" t="s">
        <v>22</v>
      </c>
      <c r="B9" s="2">
        <f>HYPERLINK("https://www.suredividend.com/sure-analysis-BDX/","Becton Dickinson &amp; Co.")</f>
        <v>0</v>
      </c>
      <c r="C9" s="1" t="s">
        <v>83</v>
      </c>
      <c r="D9" s="3">
        <v>246.53</v>
      </c>
      <c r="E9" s="4">
        <v>0.01541394556443435</v>
      </c>
      <c r="F9" s="5">
        <v>52</v>
      </c>
      <c r="G9" s="4">
        <v>0.04395604395604402</v>
      </c>
      <c r="H9" s="4">
        <v>0.04290938593818328</v>
      </c>
      <c r="I9" s="3">
        <v>3.698373746546603</v>
      </c>
      <c r="J9" s="6">
        <v>71223.01006</v>
      </c>
      <c r="K9" s="7">
        <v>58.42740776045939</v>
      </c>
      <c r="L9" s="4">
        <v>0.8805651777491911</v>
      </c>
      <c r="M9" s="8">
        <v>0.537967553943125</v>
      </c>
      <c r="N9" s="3">
        <v>284.02</v>
      </c>
      <c r="O9" s="3">
        <v>228</v>
      </c>
    </row>
    <row r="10" spans="1:15">
      <c r="A10" s="9" t="s">
        <v>23</v>
      </c>
      <c r="B10" s="2">
        <f>HYPERLINK("https://www.suredividend.com/sure-analysis-BEN/","Franklin Resources, Inc.")</f>
        <v>0</v>
      </c>
      <c r="C10" s="1" t="s">
        <v>84</v>
      </c>
      <c r="D10" s="3">
        <v>27.63</v>
      </c>
      <c r="E10" s="4">
        <v>0.04487875497647485</v>
      </c>
      <c r="F10" s="5">
        <v>44</v>
      </c>
      <c r="G10" s="4">
        <v>0.03333333333333321</v>
      </c>
      <c r="H10" s="4">
        <v>0.03580420358021419</v>
      </c>
      <c r="I10" s="3">
        <v>1.486351489598697</v>
      </c>
      <c r="J10" s="6">
        <v>14548.795412</v>
      </c>
      <c r="K10" s="7">
        <v>15.66407774815892</v>
      </c>
      <c r="L10" s="4">
        <v>0.7864293595760302</v>
      </c>
      <c r="M10" s="8">
        <v>1.432169263405807</v>
      </c>
      <c r="N10" s="3">
        <v>29.66</v>
      </c>
      <c r="O10" s="3">
        <v>21.4</v>
      </c>
    </row>
    <row r="11" spans="1:15">
      <c r="A11" s="9" t="s">
        <v>24</v>
      </c>
      <c r="B11" s="2">
        <f>HYPERLINK("https://www.suredividend.com/sure-analysis-BF.B/","Brown-Forman Corp.")</f>
        <v>0</v>
      </c>
      <c r="C11" s="1" t="s">
        <v>87</v>
      </c>
      <c r="D11" s="3">
        <v>52.04</v>
      </c>
      <c r="E11" s="4">
        <v>0.01671790930053805</v>
      </c>
      <c r="F11" s="5">
        <v>40</v>
      </c>
      <c r="G11" s="4">
        <v>0.05985401459854023</v>
      </c>
      <c r="H11" s="4">
        <v>0.05582017760886782</v>
      </c>
      <c r="I11" s="3">
        <v>0.8420038159070791</v>
      </c>
      <c r="J11" s="6">
        <v>24764.342466</v>
      </c>
      <c r="K11" s="7">
        <v>25.66253105278756</v>
      </c>
      <c r="L11" s="4">
        <v>0.4189073710980493</v>
      </c>
      <c r="M11" s="8">
        <v>0.799038936480939</v>
      </c>
      <c r="N11" s="3">
        <v>70.51000000000001</v>
      </c>
      <c r="O11" s="3">
        <v>50.7</v>
      </c>
    </row>
    <row r="12" spans="1:15">
      <c r="A12" s="9" t="s">
        <v>25</v>
      </c>
      <c r="B12" s="2">
        <f>HYPERLINK("https://www.suredividend.com/sure-analysis-BRO/","Brown &amp; Brown, Inc.")</f>
        <v>0</v>
      </c>
      <c r="C12" s="1" t="s">
        <v>84</v>
      </c>
      <c r="D12" s="3">
        <v>87.26000000000001</v>
      </c>
      <c r="E12" s="4">
        <v>0.005959202383680954</v>
      </c>
      <c r="F12" s="5">
        <v>30</v>
      </c>
      <c r="G12" s="4" t="s">
        <v>92</v>
      </c>
      <c r="H12" s="4" t="s">
        <v>92</v>
      </c>
      <c r="I12" s="3">
        <v>0.4887779091515591</v>
      </c>
      <c r="J12" s="6">
        <v>24898.829307</v>
      </c>
      <c r="K12" s="7">
        <v>29.04669774554363</v>
      </c>
      <c r="L12" s="4">
        <v>0.160255052180839</v>
      </c>
      <c r="M12" s="8">
        <v>0.624545876451682</v>
      </c>
      <c r="N12" s="3">
        <v>87.42</v>
      </c>
      <c r="O12" s="3">
        <v>55.7</v>
      </c>
    </row>
    <row r="13" spans="1:15">
      <c r="A13" s="9" t="s">
        <v>26</v>
      </c>
      <c r="B13" s="2">
        <f>HYPERLINK("https://www.suredividend.com/sure-analysis-CAH/","Cardinal Health, Inc.")</f>
        <v>0</v>
      </c>
      <c r="C13" s="1" t="s">
        <v>83</v>
      </c>
      <c r="D13" s="3">
        <v>112.54</v>
      </c>
      <c r="E13" s="4">
        <v>0.01777145903678692</v>
      </c>
      <c r="F13" s="5">
        <v>36</v>
      </c>
      <c r="G13" s="4">
        <v>0.009885011095420726</v>
      </c>
      <c r="H13" s="4">
        <v>0.007978102858393621</v>
      </c>
      <c r="I13" s="3">
        <v>1.972882953004918</v>
      </c>
      <c r="J13" s="6">
        <v>27251.696522</v>
      </c>
      <c r="K13" s="7">
        <v>42.64741239785321</v>
      </c>
      <c r="L13" s="4">
        <v>0.7797956335987818</v>
      </c>
      <c r="M13" s="8">
        <v>0.311877191737679</v>
      </c>
      <c r="N13" s="3">
        <v>115.52</v>
      </c>
      <c r="O13" s="3">
        <v>72.69</v>
      </c>
    </row>
    <row r="14" spans="1:15">
      <c r="A14" s="9" t="s">
        <v>27</v>
      </c>
      <c r="B14" s="2">
        <f>HYPERLINK("https://www.suredividend.com/sure-analysis-CAT/","Caterpillar Inc.")</f>
        <v>0</v>
      </c>
      <c r="C14" s="1" t="s">
        <v>85</v>
      </c>
      <c r="D14" s="3">
        <v>364.65</v>
      </c>
      <c r="E14" s="4">
        <v>0.0142602495543672</v>
      </c>
      <c r="F14" s="5">
        <v>30</v>
      </c>
      <c r="G14" s="4">
        <v>0.08333333333333348</v>
      </c>
      <c r="H14" s="4">
        <v>0.04766208135176786</v>
      </c>
      <c r="I14" s="3">
        <v>5.063828021978379</v>
      </c>
      <c r="J14" s="6">
        <v>182106.21</v>
      </c>
      <c r="K14" s="7">
        <v>17.62033962264151</v>
      </c>
      <c r="L14" s="4">
        <v>0.2516813132196014</v>
      </c>
      <c r="M14" s="8">
        <v>1.264277502073923</v>
      </c>
      <c r="N14" s="3">
        <v>365.52</v>
      </c>
      <c r="O14" s="3">
        <v>201.06</v>
      </c>
    </row>
    <row r="15" spans="1:15">
      <c r="A15" s="9" t="s">
        <v>28</v>
      </c>
      <c r="B15" s="2">
        <f>HYPERLINK("https://www.suredividend.com/sure-analysis-CB/","Chubb Limited")</f>
        <v>0</v>
      </c>
      <c r="C15" s="1" t="s">
        <v>84</v>
      </c>
      <c r="D15" s="3">
        <v>258.5</v>
      </c>
      <c r="E15" s="4">
        <v>0.01330754352030948</v>
      </c>
      <c r="F15" s="5">
        <v>31</v>
      </c>
      <c r="G15" s="4">
        <v>0.03614457831325302</v>
      </c>
      <c r="H15" s="4">
        <v>0.02774988668809053</v>
      </c>
      <c r="I15" s="3">
        <v>3.421453811587653</v>
      </c>
      <c r="J15" s="6">
        <v>104888.648766</v>
      </c>
      <c r="K15" s="7">
        <v>11.6181489550288</v>
      </c>
      <c r="L15" s="4">
        <v>0.1569474225498923</v>
      </c>
      <c r="M15" s="8">
        <v>0.35487363310197</v>
      </c>
      <c r="N15" s="3">
        <v>260.09</v>
      </c>
      <c r="O15" s="3">
        <v>181.66</v>
      </c>
    </row>
    <row r="16" spans="1:15">
      <c r="A16" s="9" t="s">
        <v>29</v>
      </c>
      <c r="B16" s="2">
        <f>HYPERLINK("https://www.suredividend.com/sure-analysis-CHD/","Church &amp; Dwight Co., Inc.")</f>
        <v>0</v>
      </c>
      <c r="C16" s="1" t="s">
        <v>87</v>
      </c>
      <c r="D16" s="3">
        <v>104.21</v>
      </c>
      <c r="E16" s="4">
        <v>0.01093944918913732</v>
      </c>
      <c r="F16" s="5">
        <v>28</v>
      </c>
      <c r="G16" s="4">
        <v>0.04128440366972463</v>
      </c>
      <c r="H16" s="4">
        <v>0.04517952621315846</v>
      </c>
      <c r="I16" s="3">
        <v>1.096482436256313</v>
      </c>
      <c r="J16" s="6">
        <v>25417.31629</v>
      </c>
      <c r="K16" s="7">
        <v>33.6385869376919</v>
      </c>
      <c r="L16" s="4">
        <v>0.359502438116824</v>
      </c>
      <c r="M16" s="8">
        <v>0.264417999822895</v>
      </c>
      <c r="N16" s="3">
        <v>105.67</v>
      </c>
      <c r="O16" s="3">
        <v>81.77</v>
      </c>
    </row>
    <row r="17" spans="1:15">
      <c r="A17" s="9" t="s">
        <v>30</v>
      </c>
      <c r="B17" s="2">
        <f>HYPERLINK("https://www.suredividend.com/sure-analysis-CHRW/","C.H. Robinson Worldwide, Inc.")</f>
        <v>0</v>
      </c>
      <c r="C17" s="1" t="s">
        <v>85</v>
      </c>
      <c r="D17" s="3">
        <v>74.31999999999999</v>
      </c>
      <c r="E17" s="4">
        <v>0.03323466092572659</v>
      </c>
      <c r="F17" s="5">
        <v>25</v>
      </c>
      <c r="G17" s="4">
        <v>0</v>
      </c>
      <c r="H17" s="4">
        <v>0.04057159395880827</v>
      </c>
      <c r="I17" s="3">
        <v>2.384633005051653</v>
      </c>
      <c r="J17" s="6">
        <v>8694.974013999999</v>
      </c>
      <c r="K17" s="7">
        <v>26.74315122182272</v>
      </c>
      <c r="L17" s="4">
        <v>0.8767033106807548</v>
      </c>
      <c r="M17" s="8">
        <v>0.780058372097821</v>
      </c>
      <c r="N17" s="3">
        <v>100.22</v>
      </c>
      <c r="O17" s="3">
        <v>69.11</v>
      </c>
    </row>
    <row r="18" spans="1:15">
      <c r="A18" s="9" t="s">
        <v>31</v>
      </c>
      <c r="B18" s="2">
        <f>HYPERLINK("https://www.suredividend.com/sure-analysis-CINF/","Cincinnati Financial Corp.")</f>
        <v>0</v>
      </c>
      <c r="C18" s="1" t="s">
        <v>84</v>
      </c>
      <c r="D18" s="3">
        <v>123.29</v>
      </c>
      <c r="E18" s="4">
        <v>0.02619839403033498</v>
      </c>
      <c r="F18" s="5">
        <v>64</v>
      </c>
      <c r="G18" s="4">
        <v>0.08000000000000007</v>
      </c>
      <c r="H18" s="4">
        <v>0.07661245164297736</v>
      </c>
      <c r="I18" s="3">
        <v>3.012956252999787</v>
      </c>
      <c r="J18" s="6">
        <v>19315.230069</v>
      </c>
      <c r="K18" s="7">
        <v>10.48032016778079</v>
      </c>
      <c r="L18" s="4">
        <v>0.2584010508576147</v>
      </c>
      <c r="M18" s="8">
        <v>0.7531593324887591</v>
      </c>
      <c r="N18" s="3">
        <v>123.37</v>
      </c>
      <c r="O18" s="3">
        <v>90.8</v>
      </c>
    </row>
    <row r="19" spans="1:15">
      <c r="A19" s="9" t="s">
        <v>32</v>
      </c>
      <c r="B19" s="2">
        <f>HYPERLINK("https://www.suredividend.com/sure-analysis-CLX/","Clorox Co.")</f>
        <v>0</v>
      </c>
      <c r="C19" s="1" t="s">
        <v>87</v>
      </c>
      <c r="D19" s="3">
        <v>152.74</v>
      </c>
      <c r="E19" s="4">
        <v>0.03142595259918816</v>
      </c>
      <c r="F19" s="5">
        <v>46</v>
      </c>
      <c r="G19" s="4">
        <v>0.01694915254237284</v>
      </c>
      <c r="H19" s="4">
        <v>0.04563955259127317</v>
      </c>
      <c r="I19" s="3">
        <v>4.718198434138911</v>
      </c>
      <c r="J19" s="6">
        <v>18956.001302</v>
      </c>
      <c r="K19" s="7">
        <v>236.95001628025</v>
      </c>
      <c r="L19" s="4">
        <v>7.343499508387409</v>
      </c>
      <c r="M19" s="8">
        <v>0.471218245009048</v>
      </c>
      <c r="N19" s="3">
        <v>173.69</v>
      </c>
      <c r="O19" s="3">
        <v>113.72</v>
      </c>
    </row>
    <row r="20" spans="1:15">
      <c r="A20" s="9" t="s">
        <v>33</v>
      </c>
      <c r="B20" s="2">
        <f>HYPERLINK("https://www.suredividend.com/sure-analysis-CTAS/","Cintas Corporation")</f>
        <v>0</v>
      </c>
      <c r="C20" s="1" t="s">
        <v>85</v>
      </c>
      <c r="D20" s="3">
        <v>685.64</v>
      </c>
      <c r="E20" s="4">
        <v>0.007875853217431889</v>
      </c>
      <c r="F20" s="5">
        <v>41</v>
      </c>
      <c r="G20" s="4" t="s">
        <v>92</v>
      </c>
      <c r="H20" s="4" t="s">
        <v>92</v>
      </c>
      <c r="I20" s="3">
        <v>5.164062539243396</v>
      </c>
      <c r="J20" s="6">
        <v>69504.31069300001</v>
      </c>
      <c r="K20" s="7">
        <v>48.73613696697718</v>
      </c>
      <c r="L20" s="4">
        <v>0.3744787918233065</v>
      </c>
      <c r="M20" s="8">
        <v>0.954521946491322</v>
      </c>
      <c r="N20" s="3">
        <v>704.84</v>
      </c>
      <c r="O20" s="3">
        <v>431</v>
      </c>
    </row>
    <row r="21" spans="1:15">
      <c r="A21" s="9" t="s">
        <v>34</v>
      </c>
      <c r="B21" s="2">
        <f>HYPERLINK("https://www.suredividend.com/sure-analysis-CVX/","Chevron Corp.")</f>
        <v>0</v>
      </c>
      <c r="C21" s="1" t="s">
        <v>88</v>
      </c>
      <c r="D21" s="3">
        <v>156.35</v>
      </c>
      <c r="E21" s="4">
        <v>0.04170131116085705</v>
      </c>
      <c r="F21" s="5">
        <v>37</v>
      </c>
      <c r="G21" s="4">
        <v>0.07947019867549665</v>
      </c>
      <c r="H21" s="4">
        <v>0.06494732893470956</v>
      </c>
      <c r="I21" s="3">
        <v>6.066041318117046</v>
      </c>
      <c r="J21" s="6">
        <v>290384.033166</v>
      </c>
      <c r="K21" s="7">
        <v>13.58903239112734</v>
      </c>
      <c r="L21" s="4">
        <v>0.5335128687877789</v>
      </c>
      <c r="M21" s="8">
        <v>0.465995219809516</v>
      </c>
      <c r="N21" s="3">
        <v>168.08</v>
      </c>
      <c r="O21" s="3">
        <v>138.11</v>
      </c>
    </row>
    <row r="22" spans="1:15">
      <c r="A22" s="9" t="s">
        <v>35</v>
      </c>
      <c r="B22" s="2">
        <f>HYPERLINK("https://www.suredividend.com/sure-analysis-KO/","Coca-Cola Co")</f>
        <v>0</v>
      </c>
      <c r="C22" s="1" t="s">
        <v>87</v>
      </c>
      <c r="D22" s="3">
        <v>61.03</v>
      </c>
      <c r="E22" s="4">
        <v>0.0317876454202851</v>
      </c>
      <c r="F22" s="5">
        <v>62</v>
      </c>
      <c r="G22" s="4">
        <v>0.05434782608695654</v>
      </c>
      <c r="H22" s="4">
        <v>0.03928904495613805</v>
      </c>
      <c r="I22" s="3">
        <v>1.843276254637614</v>
      </c>
      <c r="J22" s="6">
        <v>263111.965247</v>
      </c>
      <c r="K22" s="7">
        <v>24.55777163033788</v>
      </c>
      <c r="L22" s="4">
        <v>0.7462656901366858</v>
      </c>
      <c r="M22" s="8">
        <v>0.353288575439777</v>
      </c>
      <c r="N22" s="3">
        <v>62.98</v>
      </c>
      <c r="O22" s="3">
        <v>50.74</v>
      </c>
    </row>
    <row r="23" spans="1:15">
      <c r="A23" s="9" t="s">
        <v>36</v>
      </c>
      <c r="B23" s="2">
        <f>HYPERLINK("https://www.suredividend.com/sure-analysis-CL/","Colgate-Palmolive Co.")</f>
        <v>0</v>
      </c>
      <c r="C23" s="1" t="s">
        <v>87</v>
      </c>
      <c r="D23" s="3">
        <v>89.95</v>
      </c>
      <c r="E23" s="4">
        <v>0.02223457476375764</v>
      </c>
      <c r="F23" s="5">
        <v>62</v>
      </c>
      <c r="G23" s="4">
        <v>0.02127659574468077</v>
      </c>
      <c r="H23" s="4">
        <v>0.02224396749591118</v>
      </c>
      <c r="I23" s="3">
        <v>1.902213199131793</v>
      </c>
      <c r="J23" s="6">
        <v>74042.425164</v>
      </c>
      <c r="K23" s="7">
        <v>32.19235876697827</v>
      </c>
      <c r="L23" s="4">
        <v>0.6867195664735715</v>
      </c>
      <c r="M23" s="8">
        <v>0.256616020531471</v>
      </c>
      <c r="N23" s="3">
        <v>90.27</v>
      </c>
      <c r="O23" s="3">
        <v>66.78</v>
      </c>
    </row>
    <row r="24" spans="1:15">
      <c r="A24" s="9" t="s">
        <v>37</v>
      </c>
      <c r="B24" s="2">
        <f>HYPERLINK("https://www.suredividend.com/sure-analysis-ED/","Consolidated Edison, Inc.")</f>
        <v>0</v>
      </c>
      <c r="C24" s="1" t="s">
        <v>89</v>
      </c>
      <c r="D24" s="3">
        <v>90.05</v>
      </c>
      <c r="E24" s="4">
        <v>0.03686840644086618</v>
      </c>
      <c r="F24" s="5">
        <v>50</v>
      </c>
      <c r="G24" s="4">
        <v>0.02469135802469147</v>
      </c>
      <c r="H24" s="4">
        <v>0.02322059889728889</v>
      </c>
      <c r="I24" s="3">
        <v>3.215549830719341</v>
      </c>
      <c r="J24" s="6">
        <v>31113.178292</v>
      </c>
      <c r="K24" s="7">
        <v>12.35140067151647</v>
      </c>
      <c r="L24" s="4">
        <v>0.4459847199333344</v>
      </c>
      <c r="M24" s="8">
        <v>0.320614664632919</v>
      </c>
      <c r="N24" s="3">
        <v>97.36</v>
      </c>
      <c r="O24" s="3">
        <v>78.98</v>
      </c>
    </row>
    <row r="25" spans="1:15">
      <c r="A25" s="9" t="s">
        <v>38</v>
      </c>
      <c r="B25" s="2">
        <f>HYPERLINK("https://www.suredividend.com/sure-analysis-DOV/","Dover Corp.")</f>
        <v>0</v>
      </c>
      <c r="C25" s="1" t="s">
        <v>85</v>
      </c>
      <c r="D25" s="3">
        <v>177.22</v>
      </c>
      <c r="E25" s="4">
        <v>0.01151111612684799</v>
      </c>
      <c r="F25" s="5">
        <v>68</v>
      </c>
      <c r="G25" s="4">
        <v>0.00990099009900991</v>
      </c>
      <c r="H25" s="4">
        <v>0.01219872924994259</v>
      </c>
      <c r="I25" s="3">
        <v>2.024831683439751</v>
      </c>
      <c r="J25" s="6">
        <v>24345.846317</v>
      </c>
      <c r="K25" s="7">
        <v>23.03671582970928</v>
      </c>
      <c r="L25" s="4">
        <v>0.2692595323723073</v>
      </c>
      <c r="M25" s="8">
        <v>1.063537252587508</v>
      </c>
      <c r="N25" s="3">
        <v>178.28</v>
      </c>
      <c r="O25" s="3">
        <v>126.39</v>
      </c>
    </row>
    <row r="26" spans="1:15">
      <c r="A26" s="9" t="s">
        <v>39</v>
      </c>
      <c r="B26" s="2">
        <f>HYPERLINK("https://www.suredividend.com/sure-analysis-ECL/","Ecolab, Inc.")</f>
        <v>0</v>
      </c>
      <c r="C26" s="1" t="s">
        <v>86</v>
      </c>
      <c r="D26" s="3">
        <v>231.76</v>
      </c>
      <c r="E26" s="4">
        <v>0.009837763203313773</v>
      </c>
      <c r="F26" s="5">
        <v>32</v>
      </c>
      <c r="G26" s="4">
        <v>0.07547169811320753</v>
      </c>
      <c r="H26" s="4">
        <v>0.04381469058832899</v>
      </c>
      <c r="I26" s="3">
        <v>2.191268826021139</v>
      </c>
      <c r="J26" s="6">
        <v>66262.980184</v>
      </c>
      <c r="K26" s="7">
        <v>48.28607460788457</v>
      </c>
      <c r="L26" s="4">
        <v>0.4574673958290478</v>
      </c>
      <c r="M26" s="8">
        <v>0.650880706830386</v>
      </c>
      <c r="N26" s="3">
        <v>231.86</v>
      </c>
      <c r="O26" s="3">
        <v>155.87</v>
      </c>
    </row>
    <row r="27" spans="1:15">
      <c r="A27" s="9" t="s">
        <v>40</v>
      </c>
      <c r="B27" s="2">
        <f>HYPERLINK("https://www.suredividend.com/sure-analysis-EMR/","Emerson Electric Co.")</f>
        <v>0</v>
      </c>
      <c r="C27" s="1" t="s">
        <v>85</v>
      </c>
      <c r="D27" s="3">
        <v>113.45</v>
      </c>
      <c r="E27" s="4">
        <v>0.01851035698545615</v>
      </c>
      <c r="F27" s="5">
        <v>67</v>
      </c>
      <c r="G27" s="4">
        <v>0.009615384615384581</v>
      </c>
      <c r="H27" s="4">
        <v>0.01389421401466451</v>
      </c>
      <c r="I27" s="3">
        <v>2.073333199293357</v>
      </c>
      <c r="J27" s="6">
        <v>64757.26</v>
      </c>
      <c r="K27" s="7">
        <v>5.874207184325108</v>
      </c>
      <c r="L27" s="4">
        <v>0.1079298906451513</v>
      </c>
      <c r="M27" s="8">
        <v>0.9325873816922391</v>
      </c>
      <c r="N27" s="3">
        <v>113.46</v>
      </c>
      <c r="O27" s="3">
        <v>75.69</v>
      </c>
    </row>
    <row r="28" spans="1:15">
      <c r="A28" s="9" t="s">
        <v>41</v>
      </c>
      <c r="B28" s="2">
        <f>HYPERLINK("https://www.suredividend.com/sure-analysis-FAST/","Fastenal Co.")</f>
        <v>0</v>
      </c>
      <c r="C28" s="1" t="s">
        <v>85</v>
      </c>
      <c r="D28" s="3">
        <v>77.28</v>
      </c>
      <c r="E28" s="4">
        <v>0.02018633540372671</v>
      </c>
      <c r="F28" s="5">
        <v>25</v>
      </c>
      <c r="G28" s="4">
        <v>0.1142857142857143</v>
      </c>
      <c r="H28" s="4">
        <v>0.1213169452916456</v>
      </c>
      <c r="I28" s="3">
        <v>1.409332854610882</v>
      </c>
      <c r="J28" s="6">
        <v>44222.147306</v>
      </c>
      <c r="K28" s="7">
        <v>38.28757342545455</v>
      </c>
      <c r="L28" s="4">
        <v>0.6976895319855851</v>
      </c>
      <c r="M28" s="8">
        <v>0.7722447155527351</v>
      </c>
      <c r="N28" s="3">
        <v>79.04000000000001</v>
      </c>
      <c r="O28" s="3">
        <v>47.61</v>
      </c>
    </row>
    <row r="29" spans="1:15">
      <c r="A29" s="9" t="s">
        <v>42</v>
      </c>
      <c r="B29" s="2">
        <f>HYPERLINK("https://www.suredividend.com/sure-analysis-FRT/","Federal Realty Investment Trust.")</f>
        <v>0</v>
      </c>
      <c r="C29" s="1" t="s">
        <v>90</v>
      </c>
      <c r="D29" s="3">
        <v>101.54</v>
      </c>
      <c r="E29" s="4">
        <v>0.04293874335237345</v>
      </c>
      <c r="F29" s="5">
        <v>56</v>
      </c>
      <c r="G29" s="4">
        <v>0.0092592592592593</v>
      </c>
      <c r="H29" s="4">
        <v>0.01336351798236013</v>
      </c>
      <c r="I29" s="3">
        <v>4.281389775319289</v>
      </c>
      <c r="J29" s="6">
        <v>8422.16605</v>
      </c>
      <c r="K29" s="7">
        <v>0</v>
      </c>
      <c r="L29" s="4" t="s">
        <v>92</v>
      </c>
      <c r="M29" s="8">
        <v>0.8856527912117411</v>
      </c>
      <c r="N29" s="3">
        <v>105.37</v>
      </c>
      <c r="O29" s="3">
        <v>81.61</v>
      </c>
    </row>
    <row r="30" spans="1:15">
      <c r="A30" s="9" t="s">
        <v>43</v>
      </c>
      <c r="B30" s="2">
        <f>HYPERLINK("https://www.suredividend.com/sure-analysis-GD/","General Dynamics Corp.")</f>
        <v>0</v>
      </c>
      <c r="C30" s="1" t="s">
        <v>85</v>
      </c>
      <c r="D30" s="3">
        <v>281.9</v>
      </c>
      <c r="E30" s="4">
        <v>0.02014898900319262</v>
      </c>
      <c r="F30" s="5">
        <v>33</v>
      </c>
      <c r="G30" s="4">
        <v>0.04761904761904767</v>
      </c>
      <c r="H30" s="4">
        <v>0.05291848906511043</v>
      </c>
      <c r="I30" s="3">
        <v>5.235278572300758</v>
      </c>
      <c r="J30" s="6">
        <v>77344.382331</v>
      </c>
      <c r="K30" s="7">
        <v>23.3316387121267</v>
      </c>
      <c r="L30" s="4">
        <v>0.435547302188083</v>
      </c>
      <c r="M30" s="8">
        <v>0.496557658765382</v>
      </c>
      <c r="N30" s="3">
        <v>284.75</v>
      </c>
      <c r="O30" s="3">
        <v>198.84</v>
      </c>
    </row>
    <row r="31" spans="1:15">
      <c r="A31" s="9" t="s">
        <v>44</v>
      </c>
      <c r="B31" s="2">
        <f>HYPERLINK("https://www.suredividend.com/sure-analysis-GPC/","Genuine Parts Co.")</f>
        <v>0</v>
      </c>
      <c r="C31" s="1" t="s">
        <v>91</v>
      </c>
      <c r="D31" s="3">
        <v>155.19</v>
      </c>
      <c r="E31" s="4">
        <v>0.02577485662736001</v>
      </c>
      <c r="F31" s="5">
        <v>68</v>
      </c>
      <c r="G31" s="4">
        <v>0.05263157894736836</v>
      </c>
      <c r="H31" s="4">
        <v>0.05572797651211414</v>
      </c>
      <c r="I31" s="3">
        <v>3.811958447771422</v>
      </c>
      <c r="J31" s="6">
        <v>21637.078959</v>
      </c>
      <c r="K31" s="7">
        <v>16.43500533137261</v>
      </c>
      <c r="L31" s="4">
        <v>0.4085700372745361</v>
      </c>
      <c r="M31" s="8">
        <v>0.940782719658483</v>
      </c>
      <c r="N31" s="3">
        <v>170.35</v>
      </c>
      <c r="O31" s="3">
        <v>124.63</v>
      </c>
    </row>
    <row r="32" spans="1:15">
      <c r="A32" s="9" t="s">
        <v>45</v>
      </c>
      <c r="B32" s="2">
        <f>HYPERLINK("https://www.suredividend.com/sure-analysis-HRL/","Hormel Foods Corp.")</f>
        <v>0</v>
      </c>
      <c r="C32" s="1" t="s">
        <v>87</v>
      </c>
      <c r="D32" s="3">
        <v>34.85</v>
      </c>
      <c r="E32" s="4">
        <v>0.03242467718794834</v>
      </c>
      <c r="F32" s="5">
        <v>58</v>
      </c>
      <c r="G32" s="4">
        <v>0.02727272727272734</v>
      </c>
      <c r="H32" s="4">
        <v>0.06110859290365878</v>
      </c>
      <c r="I32" s="3">
        <v>1.093706731061881</v>
      </c>
      <c r="J32" s="6">
        <v>19087.345</v>
      </c>
      <c r="K32" s="7">
        <v>24.01781894412596</v>
      </c>
      <c r="L32" s="4">
        <v>0.7542805041806077</v>
      </c>
      <c r="M32" s="8">
        <v>0.353819382501917</v>
      </c>
      <c r="N32" s="3">
        <v>41.01</v>
      </c>
      <c r="O32" s="3">
        <v>28.51</v>
      </c>
    </row>
    <row r="33" spans="1:15">
      <c r="A33" s="9" t="s">
        <v>46</v>
      </c>
      <c r="B33" s="2">
        <f>HYPERLINK("https://www.suredividend.com/sure-analysis-ITW/","Illinois Tool Works, Inc.")</f>
        <v>0</v>
      </c>
      <c r="C33" s="1" t="s">
        <v>85</v>
      </c>
      <c r="D33" s="3">
        <v>268.21</v>
      </c>
      <c r="E33" s="4">
        <v>0.02087916185078856</v>
      </c>
      <c r="F33" s="5">
        <v>60</v>
      </c>
      <c r="G33" s="4">
        <v>0.06870229007633566</v>
      </c>
      <c r="H33" s="4">
        <v>0.05523418397771729</v>
      </c>
      <c r="I33" s="3">
        <v>6.768878417377016</v>
      </c>
      <c r="J33" s="6">
        <v>80126.45974799999</v>
      </c>
      <c r="K33" s="7">
        <v>27.097213306581</v>
      </c>
      <c r="L33" s="4">
        <v>0.6949567163631433</v>
      </c>
      <c r="M33" s="8">
        <v>0.861307160364822</v>
      </c>
      <c r="N33" s="3">
        <v>269.72</v>
      </c>
      <c r="O33" s="3">
        <v>213.49</v>
      </c>
    </row>
    <row r="34" spans="1:15">
      <c r="A34" s="9" t="s">
        <v>47</v>
      </c>
      <c r="B34" s="2">
        <f>HYPERLINK("https://www.suredividend.com/sure-analysis-JNJ/","Johnson &amp; Johnson")</f>
        <v>0</v>
      </c>
      <c r="C34" s="1" t="s">
        <v>83</v>
      </c>
      <c r="D34" s="3">
        <v>157.96</v>
      </c>
      <c r="E34" s="4">
        <v>0.03013421119270701</v>
      </c>
      <c r="F34" s="5">
        <v>61</v>
      </c>
      <c r="G34" s="4">
        <v>0.05309734513274345</v>
      </c>
      <c r="H34" s="4">
        <v>0.04607945159112314</v>
      </c>
      <c r="I34" s="3">
        <v>4.705887702299901</v>
      </c>
      <c r="J34" s="6">
        <v>380649.33121</v>
      </c>
      <c r="K34" s="7">
        <v>10.82835977611698</v>
      </c>
      <c r="L34" s="4">
        <v>0.3427449164093154</v>
      </c>
      <c r="M34" s="8">
        <v>0.222482640615204</v>
      </c>
      <c r="N34" s="3">
        <v>172.01</v>
      </c>
      <c r="O34" s="3">
        <v>142.71</v>
      </c>
    </row>
    <row r="35" spans="1:15">
      <c r="A35" s="9" t="s">
        <v>48</v>
      </c>
      <c r="B35" s="2">
        <f>HYPERLINK("https://www.suredividend.com/sure-analysis-KMB/","Kimberly-Clark Corp.")</f>
        <v>0</v>
      </c>
      <c r="C35" s="1" t="s">
        <v>87</v>
      </c>
      <c r="D35" s="3">
        <v>127.27</v>
      </c>
      <c r="E35" s="4">
        <v>0.03834367879311699</v>
      </c>
      <c r="F35" s="5">
        <v>52</v>
      </c>
      <c r="G35" s="4">
        <v>0.03389830508474589</v>
      </c>
      <c r="H35" s="4">
        <v>0.03443813160921594</v>
      </c>
      <c r="I35" s="3">
        <v>4.692090891725526</v>
      </c>
      <c r="J35" s="6">
        <v>42879.09187</v>
      </c>
      <c r="K35" s="7">
        <v>24.30787520969388</v>
      </c>
      <c r="L35" s="4">
        <v>0.9005932613676633</v>
      </c>
      <c r="M35" s="8">
        <v>0.269691778973577</v>
      </c>
      <c r="N35" s="3">
        <v>142.41</v>
      </c>
      <c r="O35" s="3">
        <v>114.07</v>
      </c>
    </row>
    <row r="36" spans="1:15">
      <c r="A36" s="9" t="s">
        <v>49</v>
      </c>
      <c r="B36" s="2">
        <f>HYPERLINK("https://www.suredividend.com/sure-analysis-KVUE/","Kenvue Inc")</f>
        <v>0</v>
      </c>
      <c r="C36" s="1" t="s">
        <v>92</v>
      </c>
      <c r="D36" s="3">
        <v>21.45</v>
      </c>
      <c r="E36" s="4">
        <v>0.0372960372960373</v>
      </c>
      <c r="F36" s="5">
        <v>61</v>
      </c>
      <c r="G36" s="4" t="s">
        <v>92</v>
      </c>
      <c r="H36" s="4" t="s">
        <v>92</v>
      </c>
      <c r="I36" s="3">
        <v>0.397958169195344</v>
      </c>
      <c r="J36" s="6">
        <v>41067.780704</v>
      </c>
      <c r="K36" s="7">
        <v>24.68015667304688</v>
      </c>
      <c r="L36" s="4">
        <v>0.4425199257148271</v>
      </c>
      <c r="M36" s="8">
        <v>0.6207620517464241</v>
      </c>
      <c r="N36" s="3">
        <v>27.28</v>
      </c>
      <c r="O36" s="3">
        <v>17.64</v>
      </c>
    </row>
    <row r="37" spans="1:15">
      <c r="A37" s="9" t="s">
        <v>50</v>
      </c>
      <c r="B37" s="2">
        <f>HYPERLINK("https://www.suredividend.com/sure-analysis-LEG/","Leggett &amp; Platt, Inc.")</f>
        <v>0</v>
      </c>
      <c r="C37" s="1" t="s">
        <v>91</v>
      </c>
      <c r="D37" s="3">
        <v>18.96</v>
      </c>
      <c r="E37" s="4">
        <v>0.0970464135021097</v>
      </c>
      <c r="F37" s="5">
        <v>52</v>
      </c>
      <c r="G37" s="4">
        <v>0.04545454545454541</v>
      </c>
      <c r="H37" s="4">
        <v>0.02834672210021361</v>
      </c>
      <c r="I37" s="3">
        <v>1.784045163002122</v>
      </c>
      <c r="J37" s="6">
        <v>2535.522487</v>
      </c>
      <c r="K37" s="7" t="s">
        <v>92</v>
      </c>
      <c r="L37" s="4" t="s">
        <v>92</v>
      </c>
      <c r="M37" s="8">
        <v>0.8493705253396221</v>
      </c>
      <c r="N37" s="3">
        <v>31.12</v>
      </c>
      <c r="O37" s="3">
        <v>17.81</v>
      </c>
    </row>
    <row r="38" spans="1:15">
      <c r="A38" s="9" t="s">
        <v>51</v>
      </c>
      <c r="B38" s="2">
        <f>HYPERLINK("https://www.suredividend.com/sure-analysis-LIN/","Linde Plc.")</f>
        <v>0</v>
      </c>
      <c r="C38" s="1" t="s">
        <v>86</v>
      </c>
      <c r="D38" s="3">
        <v>466.23</v>
      </c>
      <c r="E38" s="4">
        <v>0.01192544452308946</v>
      </c>
      <c r="F38" s="5">
        <v>31</v>
      </c>
      <c r="G38" s="4">
        <v>0.09019607843137267</v>
      </c>
      <c r="H38" s="4">
        <v>0.09698666786739873</v>
      </c>
      <c r="I38" s="3">
        <v>2.657493968551559</v>
      </c>
      <c r="J38" s="6">
        <v>224525.398541</v>
      </c>
      <c r="K38" s="7">
        <v>36.21961583167608</v>
      </c>
      <c r="L38" s="4">
        <v>0.2110797433321334</v>
      </c>
      <c r="M38" s="8">
        <v>0.603242840844005</v>
      </c>
      <c r="N38" s="3">
        <v>477.71</v>
      </c>
      <c r="O38" s="3">
        <v>342.92</v>
      </c>
    </row>
    <row r="39" spans="1:15">
      <c r="A39" s="9" t="s">
        <v>52</v>
      </c>
      <c r="B39" s="2">
        <f>HYPERLINK("https://www.suredividend.com/sure-analysis-LOW/","Lowe`s Cos., Inc.")</f>
        <v>0</v>
      </c>
      <c r="C39" s="1" t="s">
        <v>91</v>
      </c>
      <c r="D39" s="3">
        <v>253.33</v>
      </c>
      <c r="E39" s="4">
        <v>0.01736864958749457</v>
      </c>
      <c r="F39" s="5">
        <v>60</v>
      </c>
      <c r="G39" s="4">
        <v>0.04761904761904767</v>
      </c>
      <c r="H39" s="4">
        <v>0.1804029591369694</v>
      </c>
      <c r="I39" s="3">
        <v>4.316365602947197</v>
      </c>
      <c r="J39" s="6">
        <v>144951.434279</v>
      </c>
      <c r="K39" s="7">
        <v>18.81020429265378</v>
      </c>
      <c r="L39" s="4">
        <v>0.3269973941626665</v>
      </c>
      <c r="M39" s="8">
        <v>1.123988850130756</v>
      </c>
      <c r="N39" s="3">
        <v>262.49</v>
      </c>
      <c r="O39" s="3">
        <v>180.94</v>
      </c>
    </row>
    <row r="40" spans="1:15">
      <c r="A40" s="9" t="s">
        <v>53</v>
      </c>
      <c r="B40" s="2">
        <f>HYPERLINK("https://www.suredividend.com/sure-analysis-MKC/","McCormick &amp; Co., Inc.")</f>
        <v>0</v>
      </c>
      <c r="C40" s="1" t="s">
        <v>87</v>
      </c>
      <c r="D40" s="3">
        <v>76.03</v>
      </c>
      <c r="E40" s="4">
        <v>0.02209654083914244</v>
      </c>
      <c r="F40" s="5">
        <v>38</v>
      </c>
      <c r="G40" s="4">
        <v>0.07692307692307687</v>
      </c>
      <c r="H40" s="4" t="s">
        <v>92</v>
      </c>
      <c r="I40" s="3">
        <v>1.576418974383461</v>
      </c>
      <c r="J40" s="6">
        <v>20380.916817</v>
      </c>
      <c r="K40" s="7">
        <v>29.94551398385248</v>
      </c>
      <c r="L40" s="4">
        <v>0.6255630850728019</v>
      </c>
      <c r="M40" s="8">
        <v>0.400836574455086</v>
      </c>
      <c r="N40" s="3">
        <v>92.83</v>
      </c>
      <c r="O40" s="3">
        <v>58.77</v>
      </c>
    </row>
    <row r="41" spans="1:15">
      <c r="A41" s="9" t="s">
        <v>54</v>
      </c>
      <c r="B41" s="2">
        <f>HYPERLINK("https://www.suredividend.com/sure-analysis-MCD/","McDonald`s Corp")</f>
        <v>0</v>
      </c>
      <c r="C41" s="1" t="s">
        <v>91</v>
      </c>
      <c r="D41" s="3">
        <v>282.02</v>
      </c>
      <c r="E41" s="4">
        <v>0.02368626338557549</v>
      </c>
      <c r="F41" s="5">
        <v>47</v>
      </c>
      <c r="G41" s="4">
        <v>0.09868421052631571</v>
      </c>
      <c r="H41" s="4">
        <v>0.07560223601285232</v>
      </c>
      <c r="I41" s="3">
        <v>6.327314721745696</v>
      </c>
      <c r="J41" s="6">
        <v>203632.960646</v>
      </c>
      <c r="K41" s="7">
        <v>24.0450784816928</v>
      </c>
      <c r="L41" s="4">
        <v>0.5473455641648526</v>
      </c>
      <c r="M41" s="8">
        <v>0.509469731123397</v>
      </c>
      <c r="N41" s="3">
        <v>300.68</v>
      </c>
      <c r="O41" s="3">
        <v>242.88</v>
      </c>
    </row>
    <row r="42" spans="1:15">
      <c r="A42" s="9" t="s">
        <v>55</v>
      </c>
      <c r="B42" s="2">
        <f>HYPERLINK("https://www.suredividend.com/sure-analysis-MDT/","Medtronic Plc")</f>
        <v>0</v>
      </c>
      <c r="C42" s="1" t="s">
        <v>83</v>
      </c>
      <c r="D42" s="3">
        <v>86.92</v>
      </c>
      <c r="E42" s="4">
        <v>0.03175333640128854</v>
      </c>
      <c r="F42" s="5">
        <v>46</v>
      </c>
      <c r="G42" s="4">
        <v>0.01470588235294112</v>
      </c>
      <c r="H42" s="4">
        <v>0.05024607263868264</v>
      </c>
      <c r="I42" s="3">
        <v>2.725887866274091</v>
      </c>
      <c r="J42" s="6">
        <v>115414.33509</v>
      </c>
      <c r="K42" s="7">
        <v>27.46652429554498</v>
      </c>
      <c r="L42" s="4">
        <v>0.8653612273886003</v>
      </c>
      <c r="M42" s="8">
        <v>0.519688964889174</v>
      </c>
      <c r="N42" s="3">
        <v>89.04000000000001</v>
      </c>
      <c r="O42" s="3">
        <v>67.70999999999999</v>
      </c>
    </row>
    <row r="43" spans="1:15">
      <c r="A43" s="9" t="s">
        <v>56</v>
      </c>
      <c r="B43" s="2">
        <f>HYPERLINK("https://www.suredividend.com/sure-analysis-MMM/","3M Co.")</f>
        <v>0</v>
      </c>
      <c r="C43" s="1" t="s">
        <v>85</v>
      </c>
      <c r="D43" s="3">
        <v>104.59</v>
      </c>
      <c r="E43" s="4">
        <v>0.05774930681709532</v>
      </c>
      <c r="F43" s="5">
        <v>66</v>
      </c>
      <c r="G43" s="4">
        <v>0.006666666666666599</v>
      </c>
      <c r="H43" s="4">
        <v>0.009538511824044305</v>
      </c>
      <c r="I43" s="3">
        <v>5.869354242248584</v>
      </c>
      <c r="J43" s="6">
        <v>57806.893</v>
      </c>
      <c r="K43" s="7" t="s">
        <v>92</v>
      </c>
      <c r="L43" s="4" t="s">
        <v>92</v>
      </c>
      <c r="M43" s="8">
        <v>1.080338653177629</v>
      </c>
      <c r="N43" s="3">
        <v>109.19</v>
      </c>
      <c r="O43" s="3">
        <v>82.65000000000001</v>
      </c>
    </row>
    <row r="44" spans="1:15">
      <c r="A44" s="9" t="s">
        <v>57</v>
      </c>
      <c r="B44" s="2">
        <f>HYPERLINK("https://www.suredividend.com/sure-analysis-NDSN/","Nordson Corp.")</f>
        <v>0</v>
      </c>
      <c r="C44" s="1" t="s">
        <v>85</v>
      </c>
      <c r="D44" s="3">
        <v>273.74</v>
      </c>
      <c r="E44" s="4">
        <v>0.00993643603419303</v>
      </c>
      <c r="F44" s="5">
        <v>60</v>
      </c>
      <c r="G44" s="4">
        <v>0.04615384615384621</v>
      </c>
      <c r="H44" s="4">
        <v>0.142058035063606</v>
      </c>
      <c r="I44" s="3">
        <v>2.66881198914351</v>
      </c>
      <c r="J44" s="6">
        <v>15655.805146</v>
      </c>
      <c r="K44" s="7">
        <v>31.76882725444599</v>
      </c>
      <c r="L44" s="4">
        <v>0.3117771015354567</v>
      </c>
      <c r="M44" s="8">
        <v>1.019982633233953</v>
      </c>
      <c r="N44" s="3">
        <v>275.67</v>
      </c>
      <c r="O44" s="3">
        <v>204.15</v>
      </c>
    </row>
    <row r="45" spans="1:15">
      <c r="A45" s="9" t="s">
        <v>58</v>
      </c>
      <c r="B45" s="2">
        <f>HYPERLINK("https://www.suredividend.com/sure-analysis-NUE/","Nucor Corp.")</f>
        <v>0</v>
      </c>
      <c r="C45" s="1" t="s">
        <v>86</v>
      </c>
      <c r="D45" s="3">
        <v>198.56</v>
      </c>
      <c r="E45" s="4">
        <v>0.01087832393231265</v>
      </c>
      <c r="F45" s="5">
        <v>51</v>
      </c>
      <c r="G45" s="4">
        <v>0.05882352941176472</v>
      </c>
      <c r="H45" s="4">
        <v>0.06185875879493463</v>
      </c>
      <c r="I45" s="3">
        <v>2.594686685197496</v>
      </c>
      <c r="J45" s="6">
        <v>47650.418276</v>
      </c>
      <c r="K45" s="7">
        <v>10.57053039113281</v>
      </c>
      <c r="L45" s="4">
        <v>0.1441492602887498</v>
      </c>
      <c r="M45" s="8">
        <v>1.108813663142843</v>
      </c>
      <c r="N45" s="3">
        <v>198.63</v>
      </c>
      <c r="O45" s="3">
        <v>128.21</v>
      </c>
    </row>
    <row r="46" spans="1:15">
      <c r="A46" s="9" t="s">
        <v>59</v>
      </c>
      <c r="B46" s="2">
        <f>HYPERLINK("https://www.suredividend.com/sure-analysis-PNR/","Pentair plc")</f>
        <v>0</v>
      </c>
      <c r="C46" s="1" t="s">
        <v>85</v>
      </c>
      <c r="D46" s="3">
        <v>85.02</v>
      </c>
      <c r="E46" s="4">
        <v>0.01082098329804752</v>
      </c>
      <c r="F46" s="5">
        <v>48</v>
      </c>
      <c r="G46" s="4">
        <v>0.04545454545454541</v>
      </c>
      <c r="H46" s="4">
        <v>0.05024607263868264</v>
      </c>
      <c r="I46" s="3">
        <v>0.885559747210631</v>
      </c>
      <c r="J46" s="6">
        <v>14114.688567</v>
      </c>
      <c r="K46" s="7">
        <v>22.66691595782881</v>
      </c>
      <c r="L46" s="4">
        <v>0.2367806810723612</v>
      </c>
      <c r="M46" s="8">
        <v>1.264320363967803</v>
      </c>
      <c r="N46" s="3">
        <v>85.04000000000001</v>
      </c>
      <c r="O46" s="3">
        <v>50.86</v>
      </c>
    </row>
    <row r="47" spans="1:15">
      <c r="A47" s="9" t="s">
        <v>60</v>
      </c>
      <c r="B47" s="2">
        <f>HYPERLINK("https://www.suredividend.com/sure-analysis-PEP/","PepsiCo Inc")</f>
        <v>0</v>
      </c>
      <c r="C47" s="1" t="s">
        <v>87</v>
      </c>
      <c r="D47" s="3">
        <v>173.57</v>
      </c>
      <c r="E47" s="4">
        <v>0.03122659445756755</v>
      </c>
      <c r="F47" s="5">
        <v>52</v>
      </c>
      <c r="G47" s="4">
        <v>0.1000000000000001</v>
      </c>
      <c r="H47" s="4">
        <v>0.05783377872346795</v>
      </c>
      <c r="I47" s="3">
        <v>4.94807245071862</v>
      </c>
      <c r="J47" s="6">
        <v>238573.546396</v>
      </c>
      <c r="K47" s="7">
        <v>26.29199321096209</v>
      </c>
      <c r="L47" s="4">
        <v>0.7542793369997897</v>
      </c>
      <c r="M47" s="8">
        <v>0.379919118285637</v>
      </c>
      <c r="N47" s="3">
        <v>187.02</v>
      </c>
      <c r="O47" s="3">
        <v>151.16</v>
      </c>
    </row>
    <row r="48" spans="1:15">
      <c r="A48" s="9" t="s">
        <v>61</v>
      </c>
      <c r="B48" s="2">
        <f>HYPERLINK("https://www.suredividend.com/sure-analysis-PPG/","PPG Industries, Inc.")</f>
        <v>0</v>
      </c>
      <c r="C48" s="1" t="s">
        <v>86</v>
      </c>
      <c r="D48" s="3">
        <v>144.54</v>
      </c>
      <c r="E48" s="4">
        <v>0.017988100179881</v>
      </c>
      <c r="F48" s="5">
        <v>52</v>
      </c>
      <c r="G48" s="4">
        <v>0.04838709677419351</v>
      </c>
      <c r="H48" s="4">
        <v>0.06251341943967748</v>
      </c>
      <c r="I48" s="3">
        <v>2.551965141623174</v>
      </c>
      <c r="J48" s="6">
        <v>34019.100043</v>
      </c>
      <c r="K48" s="7">
        <v>26.78669294711811</v>
      </c>
      <c r="L48" s="4">
        <v>0.4770028302099391</v>
      </c>
      <c r="M48" s="8">
        <v>1.006380149606033</v>
      </c>
      <c r="N48" s="3">
        <v>150.73</v>
      </c>
      <c r="O48" s="3">
        <v>119.17</v>
      </c>
    </row>
    <row r="49" spans="1:15">
      <c r="A49" s="9" t="s">
        <v>62</v>
      </c>
      <c r="B49" s="2">
        <f>HYPERLINK("https://www.suredividend.com/sure-analysis-PG/","Procter &amp; Gamble Co.")</f>
        <v>0</v>
      </c>
      <c r="C49" s="1" t="s">
        <v>87</v>
      </c>
      <c r="D49" s="3">
        <v>162.61</v>
      </c>
      <c r="E49" s="4">
        <v>0.02312280917532747</v>
      </c>
      <c r="F49" s="5">
        <v>67</v>
      </c>
      <c r="G49" s="4">
        <v>0.03000109493047209</v>
      </c>
      <c r="H49" s="4">
        <v>0.04750018267270484</v>
      </c>
      <c r="I49" s="3">
        <v>3.727557631145873</v>
      </c>
      <c r="J49" s="6">
        <v>382624.753591</v>
      </c>
      <c r="K49" s="7">
        <v>26.40977040246687</v>
      </c>
      <c r="L49" s="4">
        <v>0.6361019848371796</v>
      </c>
      <c r="M49" s="8">
        <v>0.330386722586446</v>
      </c>
      <c r="N49" s="3">
        <v>162.74</v>
      </c>
      <c r="O49" s="3">
        <v>139.25</v>
      </c>
    </row>
    <row r="50" spans="1:15">
      <c r="A50" s="9" t="s">
        <v>63</v>
      </c>
      <c r="B50" s="2">
        <f>HYPERLINK("https://www.suredividend.com/sure-analysis-ROP/","Roper Technologies Inc")</f>
        <v>0</v>
      </c>
      <c r="C50" s="1" t="s">
        <v>85</v>
      </c>
      <c r="D50" s="3">
        <v>559.1799999999999</v>
      </c>
      <c r="E50" s="4">
        <v>0.005364998748166959</v>
      </c>
      <c r="F50" s="5">
        <v>31</v>
      </c>
      <c r="G50" s="4">
        <v>0.09890109890109899</v>
      </c>
      <c r="H50" s="4">
        <v>0.1015137056700961</v>
      </c>
      <c r="I50" s="3">
        <v>1.356315292299116</v>
      </c>
      <c r="J50" s="6">
        <v>59844.748167</v>
      </c>
      <c r="K50" s="7">
        <v>43.23417726263545</v>
      </c>
      <c r="L50" s="4">
        <v>0.1052222879983798</v>
      </c>
      <c r="M50" s="8">
        <v>0.8538367718957971</v>
      </c>
      <c r="N50" s="3">
        <v>562.6900000000001</v>
      </c>
      <c r="O50" s="3">
        <v>426.99</v>
      </c>
    </row>
    <row r="51" spans="1:15">
      <c r="A51" s="9" t="s">
        <v>64</v>
      </c>
      <c r="B51" s="2">
        <f>HYPERLINK("https://www.suredividend.com/sure-analysis-SPGI/","S&amp;P Global Inc")</f>
        <v>0</v>
      </c>
      <c r="C51" s="1" t="s">
        <v>84</v>
      </c>
      <c r="D51" s="3">
        <v>422.81</v>
      </c>
      <c r="E51" s="4">
        <v>0.008609067902840519</v>
      </c>
      <c r="F51" s="5">
        <v>51</v>
      </c>
      <c r="G51" s="4">
        <v>0.01111111111111107</v>
      </c>
      <c r="H51" s="4">
        <v>0.09807829529611101</v>
      </c>
      <c r="I51" s="3">
        <v>3.598415070974161</v>
      </c>
      <c r="J51" s="6">
        <v>140795.73</v>
      </c>
      <c r="K51" s="7">
        <v>51.56427931457349</v>
      </c>
      <c r="L51" s="4">
        <v>0.4372314788546975</v>
      </c>
      <c r="M51" s="8">
        <v>1.119814620808008</v>
      </c>
      <c r="N51" s="3">
        <v>460.2</v>
      </c>
      <c r="O51" s="3">
        <v>326.47</v>
      </c>
    </row>
    <row r="52" spans="1:15">
      <c r="A52" s="9" t="s">
        <v>65</v>
      </c>
      <c r="B52" s="2">
        <f>HYPERLINK("https://www.suredividend.com/sure-analysis-SHW/","Sherwin-Williams Co.")</f>
        <v>0</v>
      </c>
      <c r="C52" s="1" t="s">
        <v>86</v>
      </c>
      <c r="D52" s="3">
        <v>346.89</v>
      </c>
      <c r="E52" s="4">
        <v>0.008244688517973997</v>
      </c>
      <c r="F52" s="5">
        <v>46</v>
      </c>
      <c r="G52" s="4">
        <v>0.1818181818181819</v>
      </c>
      <c r="H52" s="4" t="s">
        <v>92</v>
      </c>
      <c r="I52" s="3">
        <v>2.521859450717258</v>
      </c>
      <c r="J52" s="6">
        <v>88271.19803699999</v>
      </c>
      <c r="K52" s="7">
        <v>36.95210902402043</v>
      </c>
      <c r="L52" s="4">
        <v>0.2726334541315955</v>
      </c>
      <c r="M52" s="8">
        <v>1.097667257279358</v>
      </c>
      <c r="N52" s="3">
        <v>347.71</v>
      </c>
      <c r="O52" s="3">
        <v>213.14</v>
      </c>
    </row>
    <row r="53" spans="1:15">
      <c r="A53" s="9" t="s">
        <v>66</v>
      </c>
      <c r="B53" s="2">
        <f>HYPERLINK("https://www.suredividend.com/sure-analysis-SJM/","J.M. Smucker Co.")</f>
        <v>0</v>
      </c>
      <c r="C53" s="1" t="s">
        <v>87</v>
      </c>
      <c r="D53" s="3">
        <v>125.72</v>
      </c>
      <c r="E53" s="4">
        <v>0.03372573973910277</v>
      </c>
      <c r="F53" s="5">
        <v>27</v>
      </c>
      <c r="G53" s="4">
        <v>0.03921568627450989</v>
      </c>
      <c r="H53" s="4">
        <v>0.03792181163298758</v>
      </c>
      <c r="I53" s="3">
        <v>4.146496551004513</v>
      </c>
      <c r="J53" s="6">
        <v>13348.390146</v>
      </c>
      <c r="K53" s="7" t="s">
        <v>92</v>
      </c>
      <c r="L53" s="4" t="s">
        <v>92</v>
      </c>
      <c r="M53" s="8">
        <v>0.116945669786796</v>
      </c>
      <c r="N53" s="3">
        <v>154.9</v>
      </c>
      <c r="O53" s="3">
        <v>105.41</v>
      </c>
    </row>
    <row r="54" spans="1:15">
      <c r="A54" s="9" t="s">
        <v>67</v>
      </c>
      <c r="B54" s="2">
        <f>HYPERLINK("https://www.suredividend.com/sure-analysis-SWK/","Stanley Black &amp; Decker Inc")</f>
        <v>0</v>
      </c>
      <c r="C54" s="1" t="s">
        <v>85</v>
      </c>
      <c r="D54" s="3">
        <v>97.06</v>
      </c>
      <c r="E54" s="4">
        <v>0.03338141355862353</v>
      </c>
      <c r="F54" s="5">
        <v>56</v>
      </c>
      <c r="G54" s="4">
        <v>0.01249999999999996</v>
      </c>
      <c r="H54" s="4">
        <v>0.04180926810264429</v>
      </c>
      <c r="I54" s="3">
        <v>3.187367200632262</v>
      </c>
      <c r="J54" s="6">
        <v>14928.200225</v>
      </c>
      <c r="K54" s="7" t="s">
        <v>92</v>
      </c>
      <c r="L54" s="4" t="s">
        <v>92</v>
      </c>
      <c r="M54" s="8">
        <v>1.478446951652057</v>
      </c>
      <c r="N54" s="3">
        <v>102</v>
      </c>
      <c r="O54" s="3">
        <v>70.59999999999999</v>
      </c>
    </row>
    <row r="55" spans="1:15">
      <c r="A55" s="9" t="s">
        <v>68</v>
      </c>
      <c r="B55" s="2">
        <f>HYPERLINK("https://www.suredividend.com/sure-analysis-SYY/","Sysco Corp.")</f>
        <v>0</v>
      </c>
      <c r="C55" s="1" t="s">
        <v>87</v>
      </c>
      <c r="D55" s="3">
        <v>81.94</v>
      </c>
      <c r="E55" s="4">
        <v>0.02465218452526239</v>
      </c>
      <c r="F55" s="5">
        <v>53</v>
      </c>
      <c r="G55" s="4">
        <v>0.02040816326530615</v>
      </c>
      <c r="H55" s="4">
        <v>0.0509476404473832</v>
      </c>
      <c r="I55" s="3">
        <v>1.969248779785357</v>
      </c>
      <c r="J55" s="6">
        <v>40792.169551</v>
      </c>
      <c r="K55" s="7">
        <v>19.59302544177785</v>
      </c>
      <c r="L55" s="4">
        <v>0.480304580435453</v>
      </c>
      <c r="M55" s="8">
        <v>0.481375490758095</v>
      </c>
      <c r="N55" s="3">
        <v>82.89</v>
      </c>
      <c r="O55" s="3">
        <v>61.82</v>
      </c>
    </row>
    <row r="56" spans="1:15">
      <c r="A56" s="9" t="s">
        <v>69</v>
      </c>
      <c r="B56" s="2">
        <f>HYPERLINK("https://www.suredividend.com/sure-analysis-TROW/","T. Rowe Price Group Inc.")</f>
        <v>0</v>
      </c>
      <c r="C56" s="1" t="s">
        <v>84</v>
      </c>
      <c r="D56" s="3">
        <v>120.86</v>
      </c>
      <c r="E56" s="4">
        <v>0.04103921893099454</v>
      </c>
      <c r="F56" s="5">
        <v>38</v>
      </c>
      <c r="G56" s="4">
        <v>0.01639344262295084</v>
      </c>
      <c r="H56" s="4">
        <v>0.10286313147853</v>
      </c>
      <c r="I56" s="3">
        <v>4.741129193063371</v>
      </c>
      <c r="J56" s="6">
        <v>27029.599095</v>
      </c>
      <c r="K56" s="7">
        <v>15.49595774527318</v>
      </c>
      <c r="L56" s="4">
        <v>0.6109702568380633</v>
      </c>
      <c r="M56" s="8">
        <v>1.466078491295088</v>
      </c>
      <c r="N56" s="3">
        <v>124.1</v>
      </c>
      <c r="O56" s="3">
        <v>83.58</v>
      </c>
    </row>
    <row r="57" spans="1:15">
      <c r="A57" s="9" t="s">
        <v>70</v>
      </c>
      <c r="B57" s="2">
        <f>HYPERLINK("https://www.suredividend.com/sure-analysis-TGT/","Target Corp")</f>
        <v>0</v>
      </c>
      <c r="C57" s="1" t="s">
        <v>87</v>
      </c>
      <c r="D57" s="3">
        <v>174.67</v>
      </c>
      <c r="E57" s="4">
        <v>0.02519035896261522</v>
      </c>
      <c r="F57" s="5">
        <v>55</v>
      </c>
      <c r="G57" s="4">
        <v>0.0185185185185186</v>
      </c>
      <c r="H57" s="4">
        <v>0.1075663432482901</v>
      </c>
      <c r="I57" s="3">
        <v>4.3246808117071</v>
      </c>
      <c r="J57" s="6">
        <v>80643.42828199999</v>
      </c>
      <c r="K57" s="7">
        <v>19.48850369309328</v>
      </c>
      <c r="L57" s="4">
        <v>0.4837450572379307</v>
      </c>
      <c r="M57" s="8">
        <v>0.7225335986817351</v>
      </c>
      <c r="N57" s="3">
        <v>175.53</v>
      </c>
      <c r="O57" s="3">
        <v>101.13</v>
      </c>
    </row>
    <row r="58" spans="1:15">
      <c r="A58" s="9" t="s">
        <v>71</v>
      </c>
      <c r="B58" s="2">
        <f>HYPERLINK("https://www.suredividend.com/sure-analysis-GWW/","W.W. Grainger Inc.")</f>
        <v>0</v>
      </c>
      <c r="C58" s="1" t="s">
        <v>85</v>
      </c>
      <c r="D58" s="3">
        <v>1020.17</v>
      </c>
      <c r="E58" s="4">
        <v>0.00729290216336493</v>
      </c>
      <c r="F58" s="5">
        <v>52</v>
      </c>
      <c r="G58" s="4">
        <v>0.08139534883720922</v>
      </c>
      <c r="H58" s="4">
        <v>0.05251935381426609</v>
      </c>
      <c r="I58" s="3">
        <v>7.415404349918548</v>
      </c>
      <c r="J58" s="6">
        <v>50124.224805</v>
      </c>
      <c r="K58" s="7">
        <v>27.40526233207217</v>
      </c>
      <c r="L58" s="4">
        <v>0.2031061174998233</v>
      </c>
      <c r="M58" s="8">
        <v>0.9446320205403991</v>
      </c>
      <c r="N58" s="3">
        <v>1034.18</v>
      </c>
      <c r="O58" s="3">
        <v>619.9</v>
      </c>
    </row>
    <row r="59" spans="1:15">
      <c r="A59" s="9" t="s">
        <v>72</v>
      </c>
      <c r="B59" s="2">
        <f>HYPERLINK("https://www.suredividend.com/sure-analysis-WMT/","Walmart Inc")</f>
        <v>0</v>
      </c>
      <c r="C59" s="1" t="s">
        <v>87</v>
      </c>
      <c r="D59" s="3">
        <v>60.72</v>
      </c>
      <c r="E59" s="4">
        <v>0.01366930171277997</v>
      </c>
      <c r="F59" s="5">
        <v>51</v>
      </c>
      <c r="G59" s="4" t="s">
        <v>92</v>
      </c>
      <c r="H59" s="4" t="s">
        <v>92</v>
      </c>
      <c r="I59" s="3">
        <v>0.7734999688518961</v>
      </c>
      <c r="J59" s="6">
        <v>488796</v>
      </c>
      <c r="K59" s="7">
        <v>31.54436951101025</v>
      </c>
      <c r="L59" s="4">
        <v>0.4049738056816209</v>
      </c>
      <c r="M59" s="8">
        <v>0.351013507974418</v>
      </c>
      <c r="N59" s="3">
        <v>61.66</v>
      </c>
      <c r="O59" s="3">
        <v>47.65</v>
      </c>
    </row>
    <row r="60" spans="1:15">
      <c r="A60" s="9" t="s">
        <v>73</v>
      </c>
      <c r="B60" s="2">
        <f>HYPERLINK("https://www.suredividend.com/sure-analysis-IBM/","International Business Machines Corp.")</f>
        <v>0</v>
      </c>
      <c r="C60" s="1" t="s">
        <v>93</v>
      </c>
      <c r="D60" s="3">
        <v>190.8</v>
      </c>
      <c r="E60" s="4">
        <v>0.03480083857442347</v>
      </c>
      <c r="F60" s="5">
        <v>29</v>
      </c>
      <c r="G60" s="4">
        <v>0.0060606060606061</v>
      </c>
      <c r="H60" s="4">
        <v>0.004890208856860756</v>
      </c>
      <c r="I60" s="3">
        <v>6.539608891951605</v>
      </c>
      <c r="J60" s="6">
        <v>174914.916998</v>
      </c>
      <c r="K60" s="7">
        <v>23.31577139408158</v>
      </c>
      <c r="L60" s="4">
        <v>0.8033917557680105</v>
      </c>
      <c r="M60" s="8">
        <v>0.6554044032059491</v>
      </c>
      <c r="N60" s="3">
        <v>199.18</v>
      </c>
      <c r="O60" s="3">
        <v>116.36</v>
      </c>
    </row>
    <row r="61" spans="1:15">
      <c r="A61" s="9" t="s">
        <v>74</v>
      </c>
      <c r="B61" s="2">
        <f>HYPERLINK("https://www.suredividend.com/sure-analysis-NEE/","NextEra Energy Inc")</f>
        <v>0</v>
      </c>
      <c r="C61" s="1" t="s">
        <v>89</v>
      </c>
      <c r="D61" s="3">
        <v>63.79</v>
      </c>
      <c r="E61" s="4">
        <v>0.03229346292522339</v>
      </c>
      <c r="F61" s="5">
        <v>29</v>
      </c>
      <c r="G61" s="4">
        <v>0.1016042780748663</v>
      </c>
      <c r="H61" s="4" t="s">
        <v>92</v>
      </c>
      <c r="I61" s="3">
        <v>1.89414985913785</v>
      </c>
      <c r="J61" s="6">
        <v>130924.455734</v>
      </c>
      <c r="K61" s="7">
        <v>17.91032226178659</v>
      </c>
      <c r="L61" s="4">
        <v>0.5261527386494028</v>
      </c>
      <c r="M61" s="8">
        <v>0.691603084284614</v>
      </c>
      <c r="N61" s="3">
        <v>77.38</v>
      </c>
      <c r="O61" s="3">
        <v>46.34</v>
      </c>
    </row>
    <row r="62" spans="1:15">
      <c r="A62" s="9" t="s">
        <v>75</v>
      </c>
      <c r="B62" s="2">
        <f>HYPERLINK("https://www.suredividend.com/sure-analysis-WST/","West Pharmaceutical Services, Inc.")</f>
        <v>0</v>
      </c>
      <c r="C62" s="1" t="s">
        <v>83</v>
      </c>
      <c r="D62" s="3">
        <v>394.1</v>
      </c>
      <c r="E62" s="4">
        <v>0.002029941639177874</v>
      </c>
      <c r="F62" s="5">
        <v>31</v>
      </c>
      <c r="G62" s="4">
        <v>0.05263157894736836</v>
      </c>
      <c r="H62" s="4">
        <v>0.05922384104881218</v>
      </c>
      <c r="I62" s="3">
        <v>0.7795909207643431</v>
      </c>
      <c r="J62" s="6">
        <v>28850.235135</v>
      </c>
      <c r="K62" s="7">
        <v>48.61852904398383</v>
      </c>
      <c r="L62" s="4">
        <v>0.09893285796501816</v>
      </c>
      <c r="M62" s="8">
        <v>1.089554052277613</v>
      </c>
      <c r="N62" s="3">
        <v>415.51</v>
      </c>
      <c r="O62" s="3">
        <v>310.25</v>
      </c>
    </row>
    <row r="63" spans="1:15">
      <c r="A63" s="9" t="s">
        <v>76</v>
      </c>
      <c r="B63" s="2">
        <f>HYPERLINK("https://www.suredividend.com/sure-analysis-AMCR/","Amcor Plc")</f>
        <v>0</v>
      </c>
      <c r="C63" s="1" t="s">
        <v>91</v>
      </c>
      <c r="D63" s="3">
        <v>9.48</v>
      </c>
      <c r="E63" s="4">
        <v>0.05274261603375527</v>
      </c>
      <c r="F63" s="5">
        <v>4</v>
      </c>
      <c r="G63" s="4" t="s">
        <v>92</v>
      </c>
      <c r="H63" s="4" t="s">
        <v>92</v>
      </c>
      <c r="I63" s="3">
        <v>0.4851757690314</v>
      </c>
      <c r="J63" s="6">
        <v>13701.85365</v>
      </c>
      <c r="K63" s="7">
        <v>21.37574672349454</v>
      </c>
      <c r="L63" s="4">
        <v>1.099673093906165</v>
      </c>
      <c r="M63" s="8">
        <v>0.9140792929935441</v>
      </c>
      <c r="N63" s="3">
        <v>10.81</v>
      </c>
      <c r="O63" s="3">
        <v>8.220000000000001</v>
      </c>
    </row>
    <row r="64" spans="1:15">
      <c r="A64" s="9" t="s">
        <v>77</v>
      </c>
      <c r="B64" s="2">
        <f>HYPERLINK("https://www.suredividend.com/sure-analysis-ATO/","Atmos Energy Corp.")</f>
        <v>0</v>
      </c>
      <c r="C64" s="1" t="s">
        <v>89</v>
      </c>
      <c r="D64" s="3">
        <v>118.26</v>
      </c>
      <c r="E64" s="4">
        <v>0.02722814138339253</v>
      </c>
      <c r="F64" s="5">
        <v>40</v>
      </c>
      <c r="G64" s="4">
        <v>0.08783783783783794</v>
      </c>
      <c r="H64" s="4">
        <v>0.08924936491294377</v>
      </c>
      <c r="I64" s="3">
        <v>3.058799659309819</v>
      </c>
      <c r="J64" s="6">
        <v>17838.303986</v>
      </c>
      <c r="K64" s="7">
        <v>19.2902210544449</v>
      </c>
      <c r="L64" s="4">
        <v>0.4862956533083972</v>
      </c>
      <c r="M64" s="8">
        <v>0.3979903140508541</v>
      </c>
      <c r="N64" s="3">
        <v>122.73</v>
      </c>
      <c r="O64" s="3">
        <v>99.56999999999999</v>
      </c>
    </row>
    <row r="65" spans="1:15">
      <c r="A65" s="9" t="s">
        <v>78</v>
      </c>
      <c r="B65" s="2">
        <f>HYPERLINK("https://www.suredividend.com/sure-analysis-O/","Realty Income Corp.")</f>
        <v>0</v>
      </c>
      <c r="C65" s="1" t="s">
        <v>90</v>
      </c>
      <c r="D65" s="3">
        <v>53.77</v>
      </c>
      <c r="E65" s="4">
        <v>0.05728101171657057</v>
      </c>
      <c r="F65" s="5">
        <v>26</v>
      </c>
      <c r="G65" s="4">
        <v>0.00390625</v>
      </c>
      <c r="H65" s="4">
        <v>0.00715494290667773</v>
      </c>
      <c r="I65" s="3">
        <v>2.97607231041634</v>
      </c>
      <c r="J65" s="6">
        <v>46081.315608</v>
      </c>
      <c r="K65" s="7">
        <v>52.8268258247261</v>
      </c>
      <c r="L65" s="4">
        <v>2.361962151124079</v>
      </c>
      <c r="M65" s="8">
        <v>0.64030287958496</v>
      </c>
      <c r="N65" s="3">
        <v>61.48</v>
      </c>
      <c r="O65" s="3">
        <v>43.74</v>
      </c>
    </row>
    <row r="66" spans="1:15">
      <c r="A66" s="9" t="s">
        <v>79</v>
      </c>
      <c r="B66" s="2">
        <f>HYPERLINK("https://www.suredividend.com/sure-analysis-ESS/","Essex Property Trust, Inc.")</f>
        <v>0</v>
      </c>
      <c r="C66" s="1" t="s">
        <v>90</v>
      </c>
      <c r="D66" s="3">
        <v>241.41</v>
      </c>
      <c r="E66" s="4">
        <v>0.040594838656228</v>
      </c>
      <c r="F66" s="5">
        <v>30</v>
      </c>
      <c r="G66" s="4">
        <v>0.06060606060606055</v>
      </c>
      <c r="H66" s="4">
        <v>0.0467098102600354</v>
      </c>
      <c r="I66" s="3">
        <v>11.45995371649619</v>
      </c>
      <c r="J66" s="6">
        <v>15499.366211</v>
      </c>
      <c r="K66" s="7">
        <v>38.19224101711329</v>
      </c>
      <c r="L66" s="4">
        <v>1.813283815901295</v>
      </c>
      <c r="M66" s="8">
        <v>0.905916712036106</v>
      </c>
      <c r="N66" s="3">
        <v>249.17</v>
      </c>
      <c r="O66" s="3">
        <v>194.75</v>
      </c>
    </row>
    <row r="67" spans="1:15">
      <c r="A67" s="9" t="s">
        <v>80</v>
      </c>
      <c r="B67" s="2">
        <f>HYPERLINK("https://www.suredividend.com/sure-analysis-ALB/","Albemarle Corp.")</f>
        <v>0</v>
      </c>
      <c r="C67" s="1" t="s">
        <v>86</v>
      </c>
      <c r="D67" s="3">
        <v>128.8</v>
      </c>
      <c r="E67" s="4">
        <v>0.0124223602484472</v>
      </c>
      <c r="F67" s="5">
        <v>28</v>
      </c>
      <c r="G67" s="4">
        <v>0</v>
      </c>
      <c r="H67" s="4">
        <v>0.01709268203414238</v>
      </c>
      <c r="I67" s="3">
        <v>1.593045066644777</v>
      </c>
      <c r="J67" s="6">
        <v>15137.178784</v>
      </c>
      <c r="K67" s="7">
        <v>9.620215868561072</v>
      </c>
      <c r="L67" s="4">
        <v>0.1192399001979624</v>
      </c>
      <c r="M67" s="8">
        <v>1.957677674612274</v>
      </c>
      <c r="N67" s="3">
        <v>245.42</v>
      </c>
      <c r="O67" s="3">
        <v>106.35</v>
      </c>
    </row>
    <row r="68" spans="1:15">
      <c r="A68" s="9" t="s">
        <v>81</v>
      </c>
      <c r="B68" s="2">
        <f>HYPERLINK("https://www.suredividend.com/sure-analysis-EXPD/","Expeditors International Of Washington, Inc.")</f>
        <v>0</v>
      </c>
      <c r="C68" s="1" t="s">
        <v>85</v>
      </c>
      <c r="D68" s="3">
        <v>121.24</v>
      </c>
      <c r="E68" s="4">
        <v>0.01138238205212801</v>
      </c>
      <c r="F68" s="5">
        <v>28</v>
      </c>
      <c r="G68" s="4" t="s">
        <v>92</v>
      </c>
      <c r="H68" s="4" t="s">
        <v>92</v>
      </c>
      <c r="I68" s="3">
        <v>0.6899999976158141</v>
      </c>
      <c r="J68" s="6">
        <v>17201.844605</v>
      </c>
      <c r="K68" s="7">
        <v>22.84796522886026</v>
      </c>
      <c r="L68" s="4">
        <v>0.1377245504223182</v>
      </c>
      <c r="M68" s="8">
        <v>0.959492302527395</v>
      </c>
      <c r="N68" s="3">
        <v>131.17</v>
      </c>
      <c r="O68" s="3">
        <v>102.83</v>
      </c>
    </row>
    <row r="69" spans="1:15">
      <c r="A69" s="9" t="s">
        <v>82</v>
      </c>
      <c r="B69" s="2">
        <f>HYPERLINK("https://www.suredividend.com/sure-analysis-XOM/","Exxon Mobil Corp.")</f>
        <v>0</v>
      </c>
      <c r="C69" s="1" t="s">
        <v>88</v>
      </c>
      <c r="D69" s="3">
        <v>114.97</v>
      </c>
      <c r="E69" s="4">
        <v>0.03305210054796903</v>
      </c>
      <c r="F69" s="5">
        <v>41</v>
      </c>
      <c r="G69" s="4">
        <v>0.04395604395604402</v>
      </c>
      <c r="H69" s="4">
        <v>0.01774943635823756</v>
      </c>
      <c r="I69" s="3">
        <v>3.670889179171073</v>
      </c>
      <c r="J69" s="6">
        <v>456183.059976</v>
      </c>
      <c r="K69" s="7">
        <v>12.66823271246293</v>
      </c>
      <c r="L69" s="4">
        <v>0.412923417229592</v>
      </c>
      <c r="M69" s="8">
        <v>0.3835276069276251</v>
      </c>
      <c r="N69" s="3">
        <v>118.5</v>
      </c>
      <c r="O69" s="3">
        <v>94.89</v>
      </c>
    </row>
  </sheetData>
  <autoFilter ref="A1:O69"/>
  <conditionalFormatting sqref="A1:O1">
    <cfRule type="cellIs" dxfId="8" priority="16" operator="notEqual">
      <formula>-13.345</formula>
    </cfRule>
  </conditionalFormatting>
  <conditionalFormatting sqref="A2:A69">
    <cfRule type="cellIs" dxfId="0" priority="1" operator="notEqual">
      <formula>"None"</formula>
    </cfRule>
  </conditionalFormatting>
  <conditionalFormatting sqref="B2:B69">
    <cfRule type="cellIs" dxfId="1" priority="2" operator="notEqual">
      <formula>"None"</formula>
    </cfRule>
  </conditionalFormatting>
  <conditionalFormatting sqref="C2:C69">
    <cfRule type="cellIs" dxfId="0" priority="3" operator="notEqual">
      <formula>"None"</formula>
    </cfRule>
  </conditionalFormatting>
  <conditionalFormatting sqref="D2:D69">
    <cfRule type="cellIs" dxfId="2" priority="4" operator="notEqual">
      <formula>"None"</formula>
    </cfRule>
  </conditionalFormatting>
  <conditionalFormatting sqref="E2:E69">
    <cfRule type="cellIs" dxfId="3" priority="5" operator="notEqual">
      <formula>"None"</formula>
    </cfRule>
  </conditionalFormatting>
  <conditionalFormatting sqref="F2:F69">
    <cfRule type="cellIs" dxfId="4" priority="6" operator="notEqual">
      <formula>"None"</formula>
    </cfRule>
  </conditionalFormatting>
  <conditionalFormatting sqref="G2:G69">
    <cfRule type="cellIs" dxfId="3" priority="7" operator="notEqual">
      <formula>"None"</formula>
    </cfRule>
  </conditionalFormatting>
  <conditionalFormatting sqref="H2:H69">
    <cfRule type="cellIs" dxfId="3" priority="8" operator="notEqual">
      <formula>"None"</formula>
    </cfRule>
  </conditionalFormatting>
  <conditionalFormatting sqref="I2:I69">
    <cfRule type="cellIs" dxfId="2" priority="9" operator="notEqual">
      <formula>"None"</formula>
    </cfRule>
  </conditionalFormatting>
  <conditionalFormatting sqref="J2:J69">
    <cfRule type="cellIs" dxfId="5" priority="10" operator="notEqual">
      <formula>"None"</formula>
    </cfRule>
  </conditionalFormatting>
  <conditionalFormatting sqref="K2:K69">
    <cfRule type="cellIs" dxfId="6" priority="11" operator="notEqual">
      <formula>"None"</formula>
    </cfRule>
  </conditionalFormatting>
  <conditionalFormatting sqref="L2:L69">
    <cfRule type="cellIs" dxfId="3" priority="12" operator="notEqual">
      <formula>"None"</formula>
    </cfRule>
  </conditionalFormatting>
  <conditionalFormatting sqref="M2:M69">
    <cfRule type="cellIs" dxfId="7" priority="13" operator="notEqual">
      <formula>"None"</formula>
    </cfRule>
  </conditionalFormatting>
  <conditionalFormatting sqref="N2:N69">
    <cfRule type="cellIs" dxfId="2" priority="14" operator="notEqual">
      <formula>"None"</formula>
    </cfRule>
  </conditionalFormatting>
  <conditionalFormatting sqref="O2:O69">
    <cfRule type="cellIs" dxfId="2" priority="15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25.7109375" customWidth="1"/>
    <col min="2" max="2" width="45.7109375" customWidth="1"/>
    <col min="3" max="3" width="25.7109375" customWidth="1"/>
    <col min="4" max="4" width="25.7109375" customWidth="1"/>
    <col min="5" max="5" width="25.7109375" customWidth="1"/>
    <col min="6" max="6" width="25.7109375" customWidth="1"/>
    <col min="7" max="7" width="25.7109375" customWidth="1"/>
    <col min="8" max="8" width="25.7109375" customWidth="1"/>
    <col min="9" max="9" width="25.7109375" customWidth="1"/>
  </cols>
  <sheetData>
    <row r="1" spans="1:9">
      <c r="A1" s="9" t="s">
        <v>14</v>
      </c>
      <c r="B1" s="9" t="s">
        <v>0</v>
      </c>
      <c r="C1" s="9" t="s">
        <v>94</v>
      </c>
      <c r="D1" s="9" t="s">
        <v>95</v>
      </c>
      <c r="E1" s="9" t="s">
        <v>96</v>
      </c>
      <c r="F1" s="9" t="s">
        <v>97</v>
      </c>
      <c r="G1" s="9" t="s">
        <v>98</v>
      </c>
      <c r="H1" s="9" t="s">
        <v>99</v>
      </c>
      <c r="I1" s="9" t="s">
        <v>100</v>
      </c>
    </row>
    <row r="2" spans="1:9">
      <c r="A2" s="9" t="s">
        <v>15</v>
      </c>
      <c r="B2">
        <f>HYPERLINK("https://www.suredividend.com/sure-analysis-ABT/","Abbott Laboratories")</f>
        <v>0</v>
      </c>
      <c r="C2">
        <v>-0.049581239530988</v>
      </c>
      <c r="D2">
        <v>0.038602554222777</v>
      </c>
      <c r="E2">
        <v>0.200245802894424</v>
      </c>
      <c r="F2">
        <v>0.035961030045426</v>
      </c>
      <c r="G2">
        <v>0.17596098644764</v>
      </c>
      <c r="H2">
        <v>-0.009286412085518001</v>
      </c>
      <c r="I2">
        <v>0.56780176177371</v>
      </c>
    </row>
    <row r="3" spans="1:9">
      <c r="A3" s="9" t="s">
        <v>16</v>
      </c>
      <c r="B3">
        <f>HYPERLINK("https://www.suredividend.com/sure-analysis-ABBV/","Abbvie Inc")</f>
        <v>0</v>
      </c>
      <c r="C3">
        <v>0.007598189843007001</v>
      </c>
      <c r="D3">
        <v>0.175575663791226</v>
      </c>
      <c r="E3">
        <v>0.200911454171593</v>
      </c>
      <c r="F3">
        <v>0.174892543096765</v>
      </c>
      <c r="G3">
        <v>0.191092595478933</v>
      </c>
      <c r="H3">
        <v>0.207385840614357</v>
      </c>
      <c r="I3">
        <v>1.843668403193864</v>
      </c>
    </row>
    <row r="4" spans="1:9">
      <c r="A4" s="9" t="s">
        <v>17</v>
      </c>
      <c r="B4">
        <f>HYPERLINK("https://www.suredividend.com/sure-analysis-AFL/","Aflac Inc.")</f>
        <v>0</v>
      </c>
      <c r="C4">
        <v>0.067447949133524</v>
      </c>
      <c r="D4">
        <v>0.051918996585747</v>
      </c>
      <c r="E4">
        <v>0.12435981615233</v>
      </c>
      <c r="F4">
        <v>0.04439725153482001</v>
      </c>
      <c r="G4">
        <v>0.3889700013626891</v>
      </c>
      <c r="H4">
        <v>0.372040625991532</v>
      </c>
      <c r="I4">
        <v>0.9421131424942161</v>
      </c>
    </row>
    <row r="5" spans="1:9">
      <c r="A5" s="9" t="s">
        <v>18</v>
      </c>
      <c r="B5">
        <f>HYPERLINK("https://www.suredividend.com/sure-analysis-AOS/","A.O. Smith Corp.")</f>
        <v>0</v>
      </c>
      <c r="C5">
        <v>0.07958687727825001</v>
      </c>
      <c r="D5">
        <v>0.08568146826657501</v>
      </c>
      <c r="E5">
        <v>0.369328882436526</v>
      </c>
      <c r="F5">
        <v>0.08199408404360101</v>
      </c>
      <c r="G5">
        <v>0.337139830062093</v>
      </c>
      <c r="H5">
        <v>0.376817096395792</v>
      </c>
      <c r="I5">
        <v>0.8746268152864891</v>
      </c>
    </row>
    <row r="6" spans="1:9">
      <c r="A6" s="9" t="s">
        <v>19</v>
      </c>
      <c r="B6">
        <f>HYPERLINK("https://www.suredividend.com/sure-analysis-APD/","Air Products &amp; Chemicals Inc.")</f>
        <v>0</v>
      </c>
      <c r="C6">
        <v>0.049065652130821</v>
      </c>
      <c r="D6">
        <v>-0.112549193524069</v>
      </c>
      <c r="E6">
        <v>-0.137057434865411</v>
      </c>
      <c r="F6">
        <v>-0.112125721791053</v>
      </c>
      <c r="G6">
        <v>-0.07771492819261801</v>
      </c>
      <c r="H6">
        <v>0.03660883340377701</v>
      </c>
      <c r="I6">
        <v>0.4527240155451641</v>
      </c>
    </row>
    <row r="7" spans="1:9">
      <c r="A7" s="9" t="s">
        <v>20</v>
      </c>
      <c r="B7">
        <f>HYPERLINK("https://www.suredividend.com/sure-analysis-ADM/","Archer Daniels Midland Co.")</f>
        <v>0</v>
      </c>
      <c r="C7">
        <v>0.193218412578139</v>
      </c>
      <c r="D7">
        <v>-0.118945812160198</v>
      </c>
      <c r="E7">
        <v>-0.162128584464195</v>
      </c>
      <c r="F7">
        <v>-0.119555402734564</v>
      </c>
      <c r="G7">
        <v>-0.16780066322284</v>
      </c>
      <c r="H7">
        <v>-0.294660403451113</v>
      </c>
      <c r="I7">
        <v>0.69585982974095</v>
      </c>
    </row>
    <row r="8" spans="1:9">
      <c r="A8" s="9" t="s">
        <v>21</v>
      </c>
      <c r="B8">
        <f>HYPERLINK("https://www.suredividend.com/sure-analysis-ADP/","Automatic Data Processing Inc.")</f>
        <v>0</v>
      </c>
      <c r="C8">
        <v>-0.006149681470032001</v>
      </c>
      <c r="D8">
        <v>0.07838377486865901</v>
      </c>
      <c r="E8">
        <v>0.041928026282113</v>
      </c>
      <c r="F8">
        <v>0.072088485183394</v>
      </c>
      <c r="G8">
        <v>0.205047875819848</v>
      </c>
      <c r="H8">
        <v>0.202561344768957</v>
      </c>
      <c r="I8">
        <v>0.789230608502681</v>
      </c>
    </row>
    <row r="9" spans="1:9">
      <c r="A9" s="9" t="s">
        <v>22</v>
      </c>
      <c r="B9">
        <f>HYPERLINK("https://www.suredividend.com/sure-analysis-BDX/","Becton Dickinson &amp; Co.")</f>
        <v>0</v>
      </c>
      <c r="C9">
        <v>0.026065552823875</v>
      </c>
      <c r="D9">
        <v>0.020734325871493</v>
      </c>
      <c r="E9">
        <v>-0.039646290038273</v>
      </c>
      <c r="F9">
        <v>0.015166763572754</v>
      </c>
      <c r="G9">
        <v>0.033502362722312</v>
      </c>
      <c r="H9">
        <v>-0.020729021225548</v>
      </c>
      <c r="I9">
        <v>0.102038097715862</v>
      </c>
    </row>
    <row r="10" spans="1:9">
      <c r="A10" s="9" t="s">
        <v>23</v>
      </c>
      <c r="B10">
        <f>HYPERLINK("https://www.suredividend.com/sure-analysis-BEN/","Franklin Resources, Inc.")</f>
        <v>0</v>
      </c>
      <c r="C10">
        <v>0.03176707382194401</v>
      </c>
      <c r="D10">
        <v>-0.06413217989797901</v>
      </c>
      <c r="E10">
        <v>0.178326971874533</v>
      </c>
      <c r="F10">
        <v>-0.051880625491131</v>
      </c>
      <c r="G10">
        <v>0.106430350549811</v>
      </c>
      <c r="H10">
        <v>0.100735417148047</v>
      </c>
      <c r="I10">
        <v>0.056636965084706</v>
      </c>
    </row>
    <row r="11" spans="1:9">
      <c r="A11" s="9" t="s">
        <v>24</v>
      </c>
      <c r="B11">
        <f>HYPERLINK("https://www.suredividend.com/sure-analysis-BF.B/","Brown-Forman Corp.")</f>
        <v>0</v>
      </c>
      <c r="C11">
        <v>-0.093335563407274</v>
      </c>
      <c r="D11">
        <v>-0.08811340757160201</v>
      </c>
      <c r="E11">
        <v>-0.074186087884718</v>
      </c>
      <c r="F11">
        <v>-0.085078552440962</v>
      </c>
      <c r="G11">
        <v>-0.163096478701094</v>
      </c>
      <c r="H11">
        <v>-0.199157915471456</v>
      </c>
      <c r="I11">
        <v>0.06156636115695201</v>
      </c>
    </row>
    <row r="12" spans="1:9">
      <c r="A12" s="9" t="s">
        <v>25</v>
      </c>
      <c r="B12">
        <f>HYPERLINK("https://www.suredividend.com/sure-analysis-BRO/","Brown &amp; Brown, Inc.")</f>
        <v>0</v>
      </c>
      <c r="C12">
        <v>0.037450957080014</v>
      </c>
      <c r="D12">
        <v>0.238051863107728</v>
      </c>
      <c r="E12">
        <v>0.234101712270161</v>
      </c>
      <c r="F12">
        <v>0.229173357674515</v>
      </c>
      <c r="G12">
        <v>0.5750362352193691</v>
      </c>
      <c r="H12">
        <v>0.257776419647026</v>
      </c>
      <c r="I12">
        <v>2.094622534781699</v>
      </c>
    </row>
    <row r="13" spans="1:9">
      <c r="A13" s="9" t="s">
        <v>26</v>
      </c>
      <c r="B13">
        <f>HYPERLINK("https://www.suredividend.com/sure-analysis-CAH/","Cardinal Health, Inc.")</f>
        <v>0</v>
      </c>
      <c r="C13">
        <v>0.026731450188045</v>
      </c>
      <c r="D13">
        <v>0.120290933234142</v>
      </c>
      <c r="E13">
        <v>0.292146053420676</v>
      </c>
      <c r="F13">
        <v>0.116468496765372</v>
      </c>
      <c r="G13">
        <v>0.6160515569941051</v>
      </c>
      <c r="H13">
        <v>1.050028726904118</v>
      </c>
      <c r="I13">
        <v>1.771962552079725</v>
      </c>
    </row>
    <row r="14" spans="1:9">
      <c r="A14" s="9" t="s">
        <v>27</v>
      </c>
      <c r="B14">
        <f>HYPERLINK("https://www.suredividend.com/sure-analysis-CAT/","Caterpillar Inc.")</f>
        <v>0</v>
      </c>
      <c r="C14">
        <v>0.112993315630436</v>
      </c>
      <c r="D14">
        <v>0.228832008066179</v>
      </c>
      <c r="E14">
        <v>0.350270498450327</v>
      </c>
      <c r="F14">
        <v>0.239014428835244</v>
      </c>
      <c r="G14">
        <v>0.706718663119525</v>
      </c>
      <c r="H14">
        <v>0.7047773504211561</v>
      </c>
      <c r="I14">
        <v>2.13374692662486</v>
      </c>
    </row>
    <row r="15" spans="1:9">
      <c r="A15" s="9" t="s">
        <v>28</v>
      </c>
      <c r="B15">
        <f>HYPERLINK("https://www.suredividend.com/sure-analysis-CB/","Chubb Limited")</f>
        <v>0</v>
      </c>
      <c r="C15">
        <v>0.01760596092708</v>
      </c>
      <c r="D15">
        <v>0.164655739477549</v>
      </c>
      <c r="E15">
        <v>0.230200786852603</v>
      </c>
      <c r="F15">
        <v>0.147597968685003</v>
      </c>
      <c r="G15">
        <v>0.390083889008388</v>
      </c>
      <c r="H15">
        <v>0.226241860434227</v>
      </c>
      <c r="I15">
        <v>1.045382973235155</v>
      </c>
    </row>
    <row r="16" spans="1:9">
      <c r="A16" s="9" t="s">
        <v>29</v>
      </c>
      <c r="B16">
        <f>HYPERLINK("https://www.suredividend.com/sure-analysis-CHD/","Church &amp; Dwight Co., Inc.")</f>
        <v>0</v>
      </c>
      <c r="C16">
        <v>0.043247572329562</v>
      </c>
      <c r="D16">
        <v>0.124036651727689</v>
      </c>
      <c r="E16">
        <v>0.139796518813587</v>
      </c>
      <c r="F16">
        <v>0.105255398739366</v>
      </c>
      <c r="G16">
        <v>0.225001263675614</v>
      </c>
      <c r="H16">
        <v>0.08961255548178301</v>
      </c>
      <c r="I16">
        <v>0.59488583580374</v>
      </c>
    </row>
    <row r="17" spans="1:9">
      <c r="A17" s="9" t="s">
        <v>30</v>
      </c>
      <c r="B17">
        <f>HYPERLINK("https://www.suredividend.com/sure-analysis-CHRW/","C.H. Robinson Worldwide, Inc.")</f>
        <v>0</v>
      </c>
      <c r="C17">
        <v>0.017970633355248</v>
      </c>
      <c r="D17">
        <v>-0.130166101758394</v>
      </c>
      <c r="E17">
        <v>-0.111172768782933</v>
      </c>
      <c r="F17">
        <v>-0.12543407629858</v>
      </c>
      <c r="G17">
        <v>-0.184040929701481</v>
      </c>
      <c r="H17">
        <v>-0.265176982400632</v>
      </c>
      <c r="I17">
        <v>0.011171595765378</v>
      </c>
    </row>
    <row r="18" spans="1:9">
      <c r="A18" s="9" t="s">
        <v>31</v>
      </c>
      <c r="B18">
        <f>HYPERLINK("https://www.suredividend.com/sure-analysis-CINF/","Cincinnati Financial Corp.")</f>
        <v>0</v>
      </c>
      <c r="C18">
        <v>0.09538046013264601</v>
      </c>
      <c r="D18">
        <v>0.208063424064654</v>
      </c>
      <c r="E18">
        <v>0.203107450210439</v>
      </c>
      <c r="F18">
        <v>0.199773065878041</v>
      </c>
      <c r="G18">
        <v>0.196278331439638</v>
      </c>
      <c r="H18">
        <v>-0.027535671748921</v>
      </c>
      <c r="I18">
        <v>0.6817073237269541</v>
      </c>
    </row>
    <row r="19" spans="1:9">
      <c r="A19" s="9" t="s">
        <v>32</v>
      </c>
      <c r="B19">
        <f>HYPERLINK("https://www.suredividend.com/sure-analysis-CLX/","Clorox Co.")</f>
        <v>0</v>
      </c>
      <c r="C19">
        <v>0.005596155112252</v>
      </c>
      <c r="D19">
        <v>0.087126722790515</v>
      </c>
      <c r="E19">
        <v>0.204531384927191</v>
      </c>
      <c r="F19">
        <v>0.08026448586299101</v>
      </c>
      <c r="G19">
        <v>0.0005135541616230001</v>
      </c>
      <c r="H19">
        <v>0.194906509557139</v>
      </c>
      <c r="I19">
        <v>0.094088455411275</v>
      </c>
    </row>
    <row r="20" spans="1:9">
      <c r="A20" s="9" t="s">
        <v>33</v>
      </c>
      <c r="B20">
        <f>HYPERLINK("https://www.suredividend.com/sure-analysis-CTAS/","Cintas Corporation")</f>
        <v>0</v>
      </c>
      <c r="C20">
        <v>0.09152272546366301</v>
      </c>
      <c r="D20">
        <v>0.136086281845966</v>
      </c>
      <c r="E20">
        <v>0.4388250672521241</v>
      </c>
      <c r="F20">
        <v>0.142778473083019</v>
      </c>
      <c r="G20">
        <v>0.5832630959116041</v>
      </c>
      <c r="H20">
        <v>0.7057766627739941</v>
      </c>
      <c r="I20">
        <v>2.624918911974488</v>
      </c>
    </row>
    <row r="21" spans="1:9">
      <c r="A21" s="9" t="s">
        <v>34</v>
      </c>
      <c r="B21">
        <f>HYPERLINK("https://www.suredividend.com/sure-analysis-CVX/","Chevron Corp.")</f>
        <v>0</v>
      </c>
      <c r="C21">
        <v>0.027536803364879</v>
      </c>
      <c r="D21">
        <v>0.040458427247433</v>
      </c>
      <c r="E21">
        <v>-0.066224872878774</v>
      </c>
      <c r="F21">
        <v>0.05964079972890501</v>
      </c>
      <c r="G21">
        <v>0.032837426038336</v>
      </c>
      <c r="H21">
        <v>-0.005285000003181</v>
      </c>
      <c r="I21">
        <v>0.58792224411448</v>
      </c>
    </row>
    <row r="22" spans="1:9">
      <c r="A22" s="9" t="s">
        <v>35</v>
      </c>
      <c r="B22">
        <f>HYPERLINK("https://www.suredividend.com/sure-analysis-KO/","Coca-Cola Co")</f>
        <v>0</v>
      </c>
      <c r="C22">
        <v>0.019525168222488</v>
      </c>
      <c r="D22">
        <v>0.04783145417304</v>
      </c>
      <c r="E22">
        <v>0.108276206473872</v>
      </c>
      <c r="F22">
        <v>0.04391882645939901</v>
      </c>
      <c r="G22">
        <v>0.026502708803231</v>
      </c>
      <c r="H22">
        <v>0.053796637796472</v>
      </c>
      <c r="I22">
        <v>0.529478102875759</v>
      </c>
    </row>
    <row r="23" spans="1:9">
      <c r="A23" s="9" t="s">
        <v>36</v>
      </c>
      <c r="B23">
        <f>HYPERLINK("https://www.suredividend.com/sure-analysis-CL/","Colgate-Palmolive Co.")</f>
        <v>0</v>
      </c>
      <c r="C23">
        <v>0.040967480615669</v>
      </c>
      <c r="D23">
        <v>0.143961043007593</v>
      </c>
      <c r="E23">
        <v>0.281980021349706</v>
      </c>
      <c r="F23">
        <v>0.135206286985702</v>
      </c>
      <c r="G23">
        <v>0.24404772606885</v>
      </c>
      <c r="H23">
        <v>0.264504193458598</v>
      </c>
      <c r="I23">
        <v>0.5132270681751271</v>
      </c>
    </row>
    <row r="24" spans="1:9">
      <c r="A24" s="9" t="s">
        <v>37</v>
      </c>
      <c r="B24">
        <f>HYPERLINK("https://www.suredividend.com/sure-analysis-ED/","Consolidated Edison, Inc.")</f>
        <v>0</v>
      </c>
      <c r="C24">
        <v>0.036487108655616</v>
      </c>
      <c r="D24">
        <v>0.012175328324723</v>
      </c>
      <c r="E24">
        <v>0.058919678502342</v>
      </c>
      <c r="F24">
        <v>-0.000842155251709</v>
      </c>
      <c r="G24">
        <v>-0.013014399796574</v>
      </c>
      <c r="H24">
        <v>0.041843826395613</v>
      </c>
      <c r="I24">
        <v>0.271072203394136</v>
      </c>
    </row>
    <row r="25" spans="1:9">
      <c r="A25" s="9" t="s">
        <v>38</v>
      </c>
      <c r="B25">
        <f>HYPERLINK("https://www.suredividend.com/sure-analysis-DOV/","Dover Corp.")</f>
        <v>0</v>
      </c>
      <c r="C25">
        <v>0.08338427680645501</v>
      </c>
      <c r="D25">
        <v>0.153168676133468</v>
      </c>
      <c r="E25">
        <v>0.269095148478833</v>
      </c>
      <c r="F25">
        <v>0.1557926590666</v>
      </c>
      <c r="G25">
        <v>0.258718411295935</v>
      </c>
      <c r="H25">
        <v>0.152275682704811</v>
      </c>
      <c r="I25">
        <v>1.077228549057851</v>
      </c>
    </row>
    <row r="26" spans="1:9">
      <c r="A26" s="9" t="s">
        <v>39</v>
      </c>
      <c r="B26">
        <f>HYPERLINK("https://www.suredividend.com/sure-analysis-ECL/","Ecolab, Inc.")</f>
        <v>0</v>
      </c>
      <c r="C26">
        <v>0.0461712911386</v>
      </c>
      <c r="D26">
        <v>0.165274849702371</v>
      </c>
      <c r="E26">
        <v>0.388092803850436</v>
      </c>
      <c r="F26">
        <v>0.171384772301218</v>
      </c>
      <c r="G26">
        <v>0.4630611157545471</v>
      </c>
      <c r="H26">
        <v>0.338310227424965</v>
      </c>
      <c r="I26">
        <v>0.395596428390776</v>
      </c>
    </row>
    <row r="27" spans="1:9">
      <c r="A27" s="9" t="s">
        <v>40</v>
      </c>
      <c r="B27">
        <f>HYPERLINK("https://www.suredividend.com/sure-analysis-EMR/","Emerson Electric Co.")</f>
        <v>0</v>
      </c>
      <c r="C27">
        <v>0.068972015452746</v>
      </c>
      <c r="D27">
        <v>0.16817016877459</v>
      </c>
      <c r="E27">
        <v>0.184129224037875</v>
      </c>
      <c r="F27">
        <v>0.171411165835475</v>
      </c>
      <c r="G27">
        <v>0.402596503461056</v>
      </c>
      <c r="H27">
        <v>0.21347281050785</v>
      </c>
      <c r="I27">
        <v>0.928060977371413</v>
      </c>
    </row>
    <row r="28" spans="1:9">
      <c r="A28" s="9" t="s">
        <v>41</v>
      </c>
      <c r="B28">
        <f>HYPERLINK("https://www.suredividend.com/sure-analysis-FAST/","Fastenal Co.")</f>
        <v>0</v>
      </c>
      <c r="C28">
        <v>0.05645933014354</v>
      </c>
      <c r="D28">
        <v>0.196195948288672</v>
      </c>
      <c r="E28">
        <v>0.445958967546378</v>
      </c>
      <c r="F28">
        <v>0.206723171958052</v>
      </c>
      <c r="G28">
        <v>0.5594730724525371</v>
      </c>
      <c r="H28">
        <v>0.454351103089931</v>
      </c>
      <c r="I28">
        <v>1.890441495489295</v>
      </c>
    </row>
    <row r="29" spans="1:9">
      <c r="A29" s="9" t="s">
        <v>42</v>
      </c>
      <c r="B29">
        <f>HYPERLINK("https://www.suredividend.com/sure-analysis-FRT/","Federal Realty Investment Trust.")</f>
        <v>0</v>
      </c>
      <c r="C29">
        <v>0.04819379094345701</v>
      </c>
      <c r="D29">
        <v>-0.01057343671285</v>
      </c>
      <c r="E29">
        <v>0.147143720591308</v>
      </c>
      <c r="F29">
        <v>-0.00408898269759</v>
      </c>
      <c r="G29">
        <v>0.146659228551521</v>
      </c>
      <c r="H29">
        <v>-0.073038605741975</v>
      </c>
      <c r="I29">
        <v>-0.271435746573868</v>
      </c>
    </row>
    <row r="30" spans="1:9">
      <c r="A30" s="9" t="s">
        <v>43</v>
      </c>
      <c r="B30">
        <f>HYPERLINK("https://www.suredividend.com/sure-analysis-GD/","General Dynamics Corp.")</f>
        <v>0</v>
      </c>
      <c r="C30">
        <v>0.02995981001096</v>
      </c>
      <c r="D30">
        <v>0.100868276170712</v>
      </c>
      <c r="E30">
        <v>0.290101139535948</v>
      </c>
      <c r="F30">
        <v>0.091371698203785</v>
      </c>
      <c r="G30">
        <v>0.28220056364063</v>
      </c>
      <c r="H30">
        <v>0.206934198752392</v>
      </c>
      <c r="I30">
        <v>0.9141478545111821</v>
      </c>
    </row>
    <row r="31" spans="1:9">
      <c r="A31" s="9" t="s">
        <v>44</v>
      </c>
      <c r="B31">
        <f>HYPERLINK("https://www.suredividend.com/sure-analysis-GPC/","Genuine Parts Co.")</f>
        <v>0</v>
      </c>
      <c r="C31">
        <v>0.03752027373046</v>
      </c>
      <c r="D31">
        <v>0.125743985550086</v>
      </c>
      <c r="E31">
        <v>0.105586778837762</v>
      </c>
      <c r="F31">
        <v>0.127938407105888</v>
      </c>
      <c r="G31">
        <v>0.001971143695923</v>
      </c>
      <c r="H31">
        <v>0.26829627087062</v>
      </c>
      <c r="I31">
        <v>0.6307534524392471</v>
      </c>
    </row>
    <row r="32" spans="1:9">
      <c r="A32" s="9" t="s">
        <v>45</v>
      </c>
      <c r="B32">
        <f>HYPERLINK("https://www.suredividend.com/sure-analysis-HRL/","Hormel Foods Corp.")</f>
        <v>0</v>
      </c>
      <c r="C32">
        <v>0.127831715210356</v>
      </c>
      <c r="D32">
        <v>0.105398212965988</v>
      </c>
      <c r="E32">
        <v>-0.07484589613851</v>
      </c>
      <c r="F32">
        <v>0.09506826501594601</v>
      </c>
      <c r="G32">
        <v>-0.07738331612527401</v>
      </c>
      <c r="H32">
        <v>-0.275125683014645</v>
      </c>
      <c r="I32">
        <v>-0.11051102864231</v>
      </c>
    </row>
    <row r="33" spans="1:9">
      <c r="A33" s="9" t="s">
        <v>46</v>
      </c>
      <c r="B33">
        <f>HYPERLINK("https://www.suredividend.com/sure-analysis-ITW/","Illinois Tool Works, Inc.")</f>
        <v>0</v>
      </c>
      <c r="C33">
        <v>0.031057428757049</v>
      </c>
      <c r="D33">
        <v>0.022610984613366</v>
      </c>
      <c r="E33">
        <v>0.167237280220939</v>
      </c>
      <c r="F33">
        <v>0.029364976107111</v>
      </c>
      <c r="G33">
        <v>0.178621257896182</v>
      </c>
      <c r="H33">
        <v>0.328029993939417</v>
      </c>
      <c r="I33">
        <v>1.12048524254221</v>
      </c>
    </row>
    <row r="34" spans="1:9">
      <c r="A34" s="9" t="s">
        <v>47</v>
      </c>
      <c r="B34">
        <f>HYPERLINK("https://www.suredividend.com/sure-analysis-JNJ/","Johnson &amp; Johnson")</f>
        <v>0</v>
      </c>
      <c r="C34">
        <v>-0.018760094421667</v>
      </c>
      <c r="D34">
        <v>0.017968471075285</v>
      </c>
      <c r="E34">
        <v>0.021156215696947</v>
      </c>
      <c r="F34">
        <v>0.015435310997956</v>
      </c>
      <c r="G34">
        <v>0.06208732837567001</v>
      </c>
      <c r="H34">
        <v>-0.05480356177974</v>
      </c>
      <c r="I34">
        <v>0.305154683469417</v>
      </c>
    </row>
    <row r="35" spans="1:9">
      <c r="A35" s="9" t="s">
        <v>48</v>
      </c>
      <c r="B35">
        <f>HYPERLINK("https://www.suredividend.com/sure-analysis-KMB/","Kimberly-Clark Corp.")</f>
        <v>0</v>
      </c>
      <c r="C35">
        <v>0.060535609230917</v>
      </c>
      <c r="D35">
        <v>0.068292846710426</v>
      </c>
      <c r="E35">
        <v>0.06671784990181001</v>
      </c>
      <c r="F35">
        <v>0.057742413501071</v>
      </c>
      <c r="G35">
        <v>0.014066416689109</v>
      </c>
      <c r="H35">
        <v>0.139158703505461</v>
      </c>
      <c r="I35">
        <v>0.221408184692042</v>
      </c>
    </row>
    <row r="36" spans="1:9">
      <c r="A36" s="9" t="s">
        <v>49</v>
      </c>
      <c r="B36">
        <f>HYPERLINK("https://www.suredividend.com/sure-analysis-KVUE/","Kenvue Inc")</f>
        <v>0</v>
      </c>
      <c r="C36">
        <v>0.133720930232557</v>
      </c>
      <c r="D36">
        <v>0.005625879043600001</v>
      </c>
      <c r="E36">
        <v>0.071771195587</v>
      </c>
      <c r="F36">
        <v>0.006560238758904001</v>
      </c>
      <c r="G36">
        <v>-0.187509232849626</v>
      </c>
      <c r="H36">
        <v>-0.187509232849626</v>
      </c>
      <c r="I36">
        <v>-0.187509232849626</v>
      </c>
    </row>
    <row r="37" spans="1:9">
      <c r="A37" s="9" t="s">
        <v>50</v>
      </c>
      <c r="B37">
        <f>HYPERLINK("https://www.suredividend.com/sure-analysis-LEG/","Leggett &amp; Platt, Inc.")</f>
        <v>0</v>
      </c>
      <c r="C37">
        <v>-0.05900103231954201</v>
      </c>
      <c r="D37">
        <v>-0.262913590613811</v>
      </c>
      <c r="E37">
        <v>-0.198017037908076</v>
      </c>
      <c r="F37">
        <v>-0.257844303876745</v>
      </c>
      <c r="G37">
        <v>-0.33816445356679</v>
      </c>
      <c r="H37">
        <v>-0.4027669279036361</v>
      </c>
      <c r="I37">
        <v>-0.426077164772761</v>
      </c>
    </row>
    <row r="38" spans="1:9">
      <c r="A38" s="9" t="s">
        <v>51</v>
      </c>
      <c r="B38">
        <f>HYPERLINK("https://www.suredividend.com/sure-analysis-LIN/","Linde Plc.")</f>
        <v>0</v>
      </c>
      <c r="C38">
        <v>0.054386276763337</v>
      </c>
      <c r="D38">
        <v>0.140514475431347</v>
      </c>
      <c r="E38">
        <v>0.264591228608843</v>
      </c>
      <c r="F38">
        <v>0.141903064007361</v>
      </c>
      <c r="G38">
        <v>0.364745637090591</v>
      </c>
      <c r="H38">
        <v>0.351750595738055</v>
      </c>
      <c r="I38">
        <v>0.351750595738055</v>
      </c>
    </row>
    <row r="39" spans="1:9">
      <c r="A39" s="9" t="s">
        <v>52</v>
      </c>
      <c r="B39">
        <f>HYPERLINK("https://www.suredividend.com/sure-analysis-LOW/","Lowe`s Cos., Inc.")</f>
        <v>0</v>
      </c>
      <c r="C39">
        <v>0.076213942818301</v>
      </c>
      <c r="D39">
        <v>0.142284876370083</v>
      </c>
      <c r="E39">
        <v>0.237433574587208</v>
      </c>
      <c r="F39">
        <v>0.14403000408695</v>
      </c>
      <c r="G39">
        <v>0.357242546899151</v>
      </c>
      <c r="H39">
        <v>0.239562461314132</v>
      </c>
      <c r="I39">
        <v>1.582675591967229</v>
      </c>
    </row>
    <row r="40" spans="1:9">
      <c r="A40" s="9" t="s">
        <v>53</v>
      </c>
      <c r="B40">
        <f>HYPERLINK("https://www.suredividend.com/sure-analysis-MKC/","McCormick &amp; Co., Inc.")</f>
        <v>0</v>
      </c>
      <c r="C40">
        <v>0.120725235849056</v>
      </c>
      <c r="D40">
        <v>0.121551851305502</v>
      </c>
      <c r="E40">
        <v>0.038737830386394</v>
      </c>
      <c r="F40">
        <v>0.111224788073662</v>
      </c>
      <c r="G40">
        <v>0.04870267355043</v>
      </c>
      <c r="H40">
        <v>-0.192506013987499</v>
      </c>
      <c r="I40">
        <v>0.125874985376804</v>
      </c>
    </row>
    <row r="41" spans="1:9">
      <c r="A41" s="9" t="s">
        <v>54</v>
      </c>
      <c r="B41">
        <f>HYPERLINK("https://www.suredividend.com/sure-analysis-MCD/","McDonald`s Corp")</f>
        <v>0</v>
      </c>
      <c r="C41">
        <v>-0.034502449690703</v>
      </c>
      <c r="D41">
        <v>-0.037091868578506</v>
      </c>
      <c r="E41">
        <v>0.082248507312909</v>
      </c>
      <c r="F41">
        <v>-0.04345687805788</v>
      </c>
      <c r="G41">
        <v>0.053099327856609</v>
      </c>
      <c r="H41">
        <v>0.22071889183899</v>
      </c>
      <c r="I41">
        <v>0.687313855214805</v>
      </c>
    </row>
    <row r="42" spans="1:9">
      <c r="A42" s="9" t="s">
        <v>55</v>
      </c>
      <c r="B42">
        <f>HYPERLINK("https://www.suredividend.com/sure-analysis-MDT/","Medtronic Plc")</f>
        <v>0</v>
      </c>
      <c r="C42">
        <v>0.045319633055767</v>
      </c>
      <c r="D42">
        <v>0.063328737645776</v>
      </c>
      <c r="E42">
        <v>0.129809848271164</v>
      </c>
      <c r="F42">
        <v>0.06384541195247201</v>
      </c>
      <c r="G42">
        <v>0.127953708738267</v>
      </c>
      <c r="H42">
        <v>-0.143969178163138</v>
      </c>
      <c r="I42">
        <v>0.09874412989754501</v>
      </c>
    </row>
    <row r="43" spans="1:9">
      <c r="A43" s="9" t="s">
        <v>56</v>
      </c>
      <c r="B43">
        <f>HYPERLINK("https://www.suredividend.com/sure-analysis-MMM/","3M Co.")</f>
        <v>0</v>
      </c>
      <c r="C43">
        <v>0.133152762730227</v>
      </c>
      <c r="D43">
        <v>-0.022188898258656</v>
      </c>
      <c r="E43">
        <v>0.155579518874981</v>
      </c>
      <c r="F43">
        <v>-0.027376483136945</v>
      </c>
      <c r="G43">
        <v>0.09648065249981601</v>
      </c>
      <c r="H43">
        <v>-0.226300028998029</v>
      </c>
      <c r="I43">
        <v>-0.376676533918653</v>
      </c>
    </row>
    <row r="44" spans="1:9">
      <c r="A44" s="9" t="s">
        <v>57</v>
      </c>
      <c r="B44">
        <f>HYPERLINK("https://www.suredividend.com/sure-analysis-NDSN/","Nordson Corp.")</f>
        <v>0</v>
      </c>
      <c r="C44">
        <v>0.021417910447761</v>
      </c>
      <c r="D44">
        <v>0.04148237937671601</v>
      </c>
      <c r="E44">
        <v>0.257000427969752</v>
      </c>
      <c r="F44">
        <v>0.04160087060085901</v>
      </c>
      <c r="G44">
        <v>0.318178184714449</v>
      </c>
      <c r="H44">
        <v>0.24415283618124</v>
      </c>
      <c r="I44">
        <v>1.237823750329043</v>
      </c>
    </row>
    <row r="45" spans="1:9">
      <c r="A45" s="9" t="s">
        <v>58</v>
      </c>
      <c r="B45">
        <f>HYPERLINK("https://www.suredividend.com/sure-analysis-NUE/","Nucor Corp.")</f>
        <v>0</v>
      </c>
      <c r="C45">
        <v>0.03103811040042</v>
      </c>
      <c r="D45">
        <v>0.122844479027531</v>
      </c>
      <c r="E45">
        <v>0.286857988714068</v>
      </c>
      <c r="F45">
        <v>0.144070750773382</v>
      </c>
      <c r="G45">
        <v>0.3509651889691131</v>
      </c>
      <c r="H45">
        <v>0.300897380712309</v>
      </c>
      <c r="I45">
        <v>2.87905688280583</v>
      </c>
    </row>
    <row r="46" spans="1:9">
      <c r="A46" s="9" t="s">
        <v>59</v>
      </c>
      <c r="B46">
        <f>HYPERLINK("https://www.suredividend.com/sure-analysis-PNR/","Pentair plc")</f>
        <v>0</v>
      </c>
      <c r="C46">
        <v>0.111227290550254</v>
      </c>
      <c r="D46">
        <v>0.16866461304995</v>
      </c>
      <c r="E46">
        <v>0.322650902302426</v>
      </c>
      <c r="F46">
        <v>0.173163775153268</v>
      </c>
      <c r="G46">
        <v>0.6353081926978541</v>
      </c>
      <c r="H46">
        <v>0.582812834523266</v>
      </c>
      <c r="I46">
        <v>1.120479764158354</v>
      </c>
    </row>
    <row r="47" spans="1:9">
      <c r="A47" s="9" t="s">
        <v>60</v>
      </c>
      <c r="B47">
        <f>HYPERLINK("https://www.suredividend.com/sure-analysis-PEP/","PepsiCo Inc")</f>
        <v>0</v>
      </c>
      <c r="C47">
        <v>0.047986895484484</v>
      </c>
      <c r="D47">
        <v>0.040315600958022</v>
      </c>
      <c r="E47">
        <v>0.055181679463563</v>
      </c>
      <c r="F47">
        <v>0.03762085500149701</v>
      </c>
      <c r="G47">
        <v>0.018003476824687</v>
      </c>
      <c r="H47">
        <v>0.135582996285164</v>
      </c>
      <c r="I47">
        <v>0.6764055361851311</v>
      </c>
    </row>
    <row r="48" spans="1:9">
      <c r="A48" s="9" t="s">
        <v>61</v>
      </c>
      <c r="B48">
        <f>HYPERLINK("https://www.suredividend.com/sure-analysis-PPG/","PPG Industries, Inc.")</f>
        <v>0</v>
      </c>
      <c r="C48">
        <v>0.025761124121779</v>
      </c>
      <c r="D48">
        <v>-0.032939858814839</v>
      </c>
      <c r="E48">
        <v>0.139935928881373</v>
      </c>
      <c r="F48">
        <v>-0.02899576907109</v>
      </c>
      <c r="G48">
        <v>0.168803759191168</v>
      </c>
      <c r="H48">
        <v>0.159995794674163</v>
      </c>
      <c r="I48">
        <v>0.433192069948181</v>
      </c>
    </row>
    <row r="49" spans="1:9">
      <c r="A49" s="9" t="s">
        <v>62</v>
      </c>
      <c r="B49">
        <f>HYPERLINK("https://www.suredividend.com/sure-analysis-PG/","Procter &amp; Gamble Co.")</f>
        <v>0</v>
      </c>
      <c r="C49">
        <v>0.020778405524168</v>
      </c>
      <c r="D49">
        <v>0.12033875417173</v>
      </c>
      <c r="E49">
        <v>0.117612936570775</v>
      </c>
      <c r="F49">
        <v>0.116668932829558</v>
      </c>
      <c r="G49">
        <v>0.142469718685889</v>
      </c>
      <c r="H49">
        <v>0.11910741187571</v>
      </c>
      <c r="I49">
        <v>0.7906223847068671</v>
      </c>
    </row>
    <row r="50" spans="1:9">
      <c r="A50" s="9" t="s">
        <v>63</v>
      </c>
      <c r="B50">
        <f>HYPERLINK("https://www.suredividend.com/sure-analysis-ROP/","Roper Technologies Inc")</f>
        <v>0</v>
      </c>
      <c r="C50">
        <v>0.02208005849022</v>
      </c>
      <c r="D50">
        <v>0.03133378618719401</v>
      </c>
      <c r="E50">
        <v>0.155616856324531</v>
      </c>
      <c r="F50">
        <v>0.028647533972152</v>
      </c>
      <c r="G50">
        <v>0.31093873556937</v>
      </c>
      <c r="H50">
        <v>0.218087238380704</v>
      </c>
      <c r="I50">
        <v>0.7184488784661001</v>
      </c>
    </row>
    <row r="51" spans="1:9">
      <c r="A51" s="9" t="s">
        <v>64</v>
      </c>
      <c r="B51">
        <f>HYPERLINK("https://www.suredividend.com/sure-analysis-SPGI/","S&amp;P Global Inc")</f>
        <v>0</v>
      </c>
      <c r="C51">
        <v>-0.011756731488406</v>
      </c>
      <c r="D51">
        <v>-0.03706878646207201</v>
      </c>
      <c r="E51">
        <v>0.169532247954888</v>
      </c>
      <c r="F51">
        <v>-0.038205408351537</v>
      </c>
      <c r="G51">
        <v>0.27082092248356</v>
      </c>
      <c r="H51">
        <v>0.04199397639205001</v>
      </c>
      <c r="I51">
        <v>1.153067896418903</v>
      </c>
    </row>
    <row r="52" spans="1:9">
      <c r="A52" s="9" t="s">
        <v>65</v>
      </c>
      <c r="B52">
        <f>HYPERLINK("https://www.suredividend.com/sure-analysis-SHW/","Sherwin-Williams Co.")</f>
        <v>0</v>
      </c>
      <c r="C52">
        <v>0.058495056755766</v>
      </c>
      <c r="D52">
        <v>0.109794434167681</v>
      </c>
      <c r="E52">
        <v>0.3903975232654801</v>
      </c>
      <c r="F52">
        <v>0.114669329868086</v>
      </c>
      <c r="G52">
        <v>0.6368248551634841</v>
      </c>
      <c r="H52">
        <v>0.442250724368336</v>
      </c>
      <c r="I52">
        <v>1.551333365694793</v>
      </c>
    </row>
    <row r="53" spans="1:9">
      <c r="A53" s="9" t="s">
        <v>66</v>
      </c>
      <c r="B53">
        <f>HYPERLINK("https://www.suredividend.com/sure-analysis-SJM/","J.M. Smucker Co.")</f>
        <v>0</v>
      </c>
      <c r="C53">
        <v>0.025114155251141</v>
      </c>
      <c r="D53">
        <v>0.013452509931383</v>
      </c>
      <c r="E53">
        <v>0.02045288887518</v>
      </c>
      <c r="F53">
        <v>0.003268683205863</v>
      </c>
      <c r="G53">
        <v>-0.169536824555076</v>
      </c>
      <c r="H53">
        <v>0.005588647694432</v>
      </c>
      <c r="I53">
        <v>0.281320865289066</v>
      </c>
    </row>
    <row r="54" spans="1:9">
      <c r="A54" s="9" t="s">
        <v>67</v>
      </c>
      <c r="B54">
        <f>HYPERLINK("https://www.suredividend.com/sure-analysis-SWK/","Stanley Black &amp; Decker Inc")</f>
        <v>0</v>
      </c>
      <c r="C54">
        <v>0.106673218986982</v>
      </c>
      <c r="D54">
        <v>-0.007995519320375</v>
      </c>
      <c r="E54">
        <v>0.191986451685004</v>
      </c>
      <c r="F54">
        <v>-0.00162521343784</v>
      </c>
      <c r="G54">
        <v>0.318103484568031</v>
      </c>
      <c r="H54">
        <v>-0.245610926128008</v>
      </c>
      <c r="I54">
        <v>-0.168378861434747</v>
      </c>
    </row>
    <row r="55" spans="1:9">
      <c r="A55" s="9" t="s">
        <v>68</v>
      </c>
      <c r="B55">
        <f>HYPERLINK("https://www.suredividend.com/sure-analysis-SYY/","Sysco Corp.")</f>
        <v>0</v>
      </c>
      <c r="C55">
        <v>0.009859502095144001</v>
      </c>
      <c r="D55">
        <v>0.129536964283252</v>
      </c>
      <c r="E55">
        <v>0.274797011056849</v>
      </c>
      <c r="F55">
        <v>0.127992918726416</v>
      </c>
      <c r="G55">
        <v>0.107625094453628</v>
      </c>
      <c r="H55">
        <v>0.066627094463015</v>
      </c>
      <c r="I55">
        <v>0.420409238727213</v>
      </c>
    </row>
    <row r="56" spans="1:9">
      <c r="A56" s="9" t="s">
        <v>69</v>
      </c>
      <c r="B56">
        <f>HYPERLINK("https://www.suredividend.com/sure-analysis-TROW/","T. Rowe Price Group Inc.")</f>
        <v>0</v>
      </c>
      <c r="C56">
        <v>0.113561942458902</v>
      </c>
      <c r="D56">
        <v>0.135794440565322</v>
      </c>
      <c r="E56">
        <v>0.220988145726541</v>
      </c>
      <c r="F56">
        <v>0.146341070139645</v>
      </c>
      <c r="G56">
        <v>0.217445962362526</v>
      </c>
      <c r="H56">
        <v>-0.07328245562513501</v>
      </c>
      <c r="I56">
        <v>0.534545039011166</v>
      </c>
    </row>
    <row r="57" spans="1:9">
      <c r="A57" s="9" t="s">
        <v>70</v>
      </c>
      <c r="B57">
        <f>HYPERLINK("https://www.suredividend.com/sure-analysis-TGT/","Target Corp")</f>
        <v>0</v>
      </c>
      <c r="C57">
        <v>0.149220343443647</v>
      </c>
      <c r="D57">
        <v>0.23587380742812</v>
      </c>
      <c r="E57">
        <v>0.6200689319992131</v>
      </c>
      <c r="F57">
        <v>0.235526752298354</v>
      </c>
      <c r="G57">
        <v>0.132668141268689</v>
      </c>
      <c r="H57">
        <v>-0.149563315588109</v>
      </c>
      <c r="I57">
        <v>1.474461354515073</v>
      </c>
    </row>
    <row r="58" spans="1:9">
      <c r="A58" s="9" t="s">
        <v>71</v>
      </c>
      <c r="B58">
        <f>HYPERLINK("https://www.suredividend.com/sure-analysis-GWW/","W.W. Grainger Inc.")</f>
        <v>0</v>
      </c>
      <c r="C58">
        <v>0.052220640716216</v>
      </c>
      <c r="D58">
        <v>0.229605954061621</v>
      </c>
      <c r="E58">
        <v>0.463497698818178</v>
      </c>
      <c r="F58">
        <v>0.233478674168514</v>
      </c>
      <c r="G58">
        <v>0.533756028197765</v>
      </c>
      <c r="H58">
        <v>1.065415800146417</v>
      </c>
      <c r="I58">
        <v>2.796552114252709</v>
      </c>
    </row>
    <row r="59" spans="1:9">
      <c r="A59" s="9" t="s">
        <v>72</v>
      </c>
      <c r="B59">
        <f>HYPERLINK("https://www.suredividend.com/sure-analysis-WMT/","Walmart Inc")</f>
        <v>0</v>
      </c>
      <c r="C59">
        <v>0.022425330284467</v>
      </c>
      <c r="D59">
        <v>0.157707084092014</v>
      </c>
      <c r="E59">
        <v>0.134416808499905</v>
      </c>
      <c r="F59">
        <v>0.159395937913507</v>
      </c>
      <c r="G59">
        <v>0.28188347358332</v>
      </c>
      <c r="H59">
        <v>0.308871744795876</v>
      </c>
      <c r="I59">
        <v>1.032271344371592</v>
      </c>
    </row>
    <row r="60" spans="1:9">
      <c r="A60" s="9" t="s">
        <v>73</v>
      </c>
      <c r="B60">
        <f>HYPERLINK("https://www.suredividend.com/sure-analysis-IBM/","International Business Machines Corp.")</f>
        <v>0</v>
      </c>
      <c r="C60">
        <v>0.032076594363606</v>
      </c>
      <c r="D60">
        <v>0.177899930363148</v>
      </c>
      <c r="E60">
        <v>0.3600835439158001</v>
      </c>
      <c r="F60">
        <v>0.177251648028905</v>
      </c>
      <c r="G60">
        <v>0.543961637246699</v>
      </c>
      <c r="H60">
        <v>0.595739342501865</v>
      </c>
      <c r="I60">
        <v>0.744460332727465</v>
      </c>
    </row>
    <row r="61" spans="1:9">
      <c r="A61" s="9" t="s">
        <v>74</v>
      </c>
      <c r="B61">
        <f>HYPERLINK("https://www.suredividend.com/sure-analysis-NEE/","NextEra Energy Inc")</f>
        <v>0</v>
      </c>
      <c r="C61">
        <v>0.14812814974802</v>
      </c>
      <c r="D61">
        <v>0.06262649819674901</v>
      </c>
      <c r="E61">
        <v>0.08234032553349201</v>
      </c>
      <c r="F61">
        <v>0.05982644698126301</v>
      </c>
      <c r="G61">
        <v>-0.128244654536708</v>
      </c>
      <c r="H61">
        <v>-0.199081938726441</v>
      </c>
      <c r="I61">
        <v>0.47640847841282</v>
      </c>
    </row>
    <row r="62" spans="1:9">
      <c r="A62" s="9" t="s">
        <v>75</v>
      </c>
      <c r="B62">
        <f>HYPERLINK("https://www.suredividend.com/sure-analysis-WST/","West Pharmaceutical Services, Inc.")</f>
        <v>0</v>
      </c>
      <c r="C62">
        <v>0.099946970331295</v>
      </c>
      <c r="D62">
        <v>0.10799383392013</v>
      </c>
      <c r="E62">
        <v>0.05099639311692</v>
      </c>
      <c r="F62">
        <v>0.119825283387402</v>
      </c>
      <c r="G62">
        <v>0.175338002873777</v>
      </c>
      <c r="H62">
        <v>-0.023379903482873</v>
      </c>
      <c r="I62">
        <v>2.756990137066745</v>
      </c>
    </row>
    <row r="63" spans="1:9">
      <c r="A63" s="9" t="s">
        <v>76</v>
      </c>
      <c r="B63">
        <f>HYPERLINK("https://www.suredividend.com/sure-analysis-AMCR/","Amcor Plc")</f>
        <v>0</v>
      </c>
      <c r="C63">
        <v>0.059217877094972</v>
      </c>
      <c r="D63">
        <v>-0.011171261382482</v>
      </c>
      <c r="E63">
        <v>0.07878056829432001</v>
      </c>
      <c r="F63">
        <v>-0.002965861046254</v>
      </c>
      <c r="G63">
        <v>-0.08951210142143601</v>
      </c>
      <c r="H63">
        <v>-0.08276409234282101</v>
      </c>
      <c r="I63">
        <v>0.04593046989639901</v>
      </c>
    </row>
    <row r="64" spans="1:9">
      <c r="A64" s="9" t="s">
        <v>77</v>
      </c>
      <c r="B64">
        <f>HYPERLINK("https://www.suredividend.com/sure-analysis-ATO/","Atmos Energy Corp.")</f>
        <v>0</v>
      </c>
      <c r="C64">
        <v>0.05091975473207101</v>
      </c>
      <c r="D64">
        <v>0.027429393550808</v>
      </c>
      <c r="E64">
        <v>0.126749291136925</v>
      </c>
      <c r="F64">
        <v>0.02760705543569</v>
      </c>
      <c r="G64">
        <v>0.101983309043605</v>
      </c>
      <c r="H64">
        <v>0.050525795889216</v>
      </c>
      <c r="I64">
        <v>0.298404716680756</v>
      </c>
    </row>
    <row r="65" spans="1:9">
      <c r="A65" s="9" t="s">
        <v>78</v>
      </c>
      <c r="B65">
        <f>HYPERLINK("https://www.suredividend.com/sure-analysis-O/","Realty Income Corp.")</f>
        <v>0</v>
      </c>
      <c r="C65">
        <v>0.033003688954178</v>
      </c>
      <c r="D65">
        <v>-0.05986915152281701</v>
      </c>
      <c r="E65">
        <v>0.115179427332972</v>
      </c>
      <c r="F65">
        <v>-0.054532283854097</v>
      </c>
      <c r="G65">
        <v>-0.064271550623725</v>
      </c>
      <c r="H65">
        <v>-0.125667435674559</v>
      </c>
      <c r="I65">
        <v>-0.082347453746971</v>
      </c>
    </row>
    <row r="66" spans="1:9">
      <c r="A66" s="9" t="s">
        <v>79</v>
      </c>
      <c r="B66">
        <f>HYPERLINK("https://www.suredividend.com/sure-analysis-ESS/","Essex Property Trust, Inc.")</f>
        <v>0</v>
      </c>
      <c r="C66">
        <v>0.07110959073683801</v>
      </c>
      <c r="D66">
        <v>-0.012262737048146</v>
      </c>
      <c r="E66">
        <v>0.181085604611033</v>
      </c>
      <c r="F66">
        <v>-0.016198232327348</v>
      </c>
      <c r="G66">
        <v>0.26460535103917</v>
      </c>
      <c r="H66">
        <v>-0.229664905350671</v>
      </c>
      <c r="I66">
        <v>-0.012577862618212</v>
      </c>
    </row>
    <row r="67" spans="1:9">
      <c r="A67" s="9" t="s">
        <v>80</v>
      </c>
      <c r="B67">
        <f>HYPERLINK("https://www.suredividend.com/sure-analysis-ALB/","Albemarle Corp.")</f>
        <v>0</v>
      </c>
      <c r="C67">
        <v>0.004828324924657</v>
      </c>
      <c r="D67">
        <v>-0.134671457326134</v>
      </c>
      <c r="E67">
        <v>-0.203216333570265</v>
      </c>
      <c r="F67">
        <v>-0.105683492500378</v>
      </c>
      <c r="G67">
        <v>-0.4056477309171621</v>
      </c>
      <c r="H67">
        <v>-0.398313034184041</v>
      </c>
      <c r="I67">
        <v>0.705081752580458</v>
      </c>
    </row>
    <row r="68" spans="1:9">
      <c r="A68" s="9" t="s">
        <v>81</v>
      </c>
      <c r="B68">
        <f>HYPERLINK("https://www.suredividend.com/sure-analysis-EXPD/","Expeditors International Of Washington, Inc.")</f>
        <v>0</v>
      </c>
      <c r="C68">
        <v>0.021140402594121</v>
      </c>
      <c r="D68">
        <v>-0.051923678448545</v>
      </c>
      <c r="E68">
        <v>0.072884274688107</v>
      </c>
      <c r="F68">
        <v>-0.046855345911949</v>
      </c>
      <c r="G68">
        <v>0.170637506939918</v>
      </c>
      <c r="H68">
        <v>0.213770346721448</v>
      </c>
      <c r="I68">
        <v>0.742810403962866</v>
      </c>
    </row>
    <row r="69" spans="1:9">
      <c r="A69" s="9" t="s">
        <v>82</v>
      </c>
      <c r="B69">
        <f>HYPERLINK("https://www.suredividend.com/sure-analysis-XOM/","Exxon Mobil Corp.")</f>
        <v>0</v>
      </c>
      <c r="C69">
        <v>0.10516197250793</v>
      </c>
      <c r="D69">
        <v>0.141437136568381</v>
      </c>
      <c r="E69">
        <v>-0.025793549917806</v>
      </c>
      <c r="F69">
        <v>0.160616761256377</v>
      </c>
      <c r="G69">
        <v>0.125556806500563</v>
      </c>
      <c r="H69">
        <v>0.448273082049072</v>
      </c>
      <c r="I69">
        <v>0.8448183182098981</v>
      </c>
    </row>
  </sheetData>
  <autoFilter ref="A1:I69"/>
  <conditionalFormatting sqref="A1:I1">
    <cfRule type="cellIs" dxfId="8" priority="10" operator="notEqual">
      <formula>-13.345</formula>
    </cfRule>
  </conditionalFormatting>
  <conditionalFormatting sqref="A2:A69">
    <cfRule type="cellIs" dxfId="0" priority="1" operator="notEqual">
      <formula>"None"</formula>
    </cfRule>
  </conditionalFormatting>
  <conditionalFormatting sqref="B2:B69">
    <cfRule type="cellIs" dxfId="0" priority="2" operator="notEqual">
      <formula>"None"</formula>
    </cfRule>
  </conditionalFormatting>
  <conditionalFormatting sqref="C2:C69">
    <cfRule type="cellIs" dxfId="3" priority="3" operator="notEqual">
      <formula>"None"</formula>
    </cfRule>
  </conditionalFormatting>
  <conditionalFormatting sqref="D2:D69">
    <cfRule type="cellIs" dxfId="3" priority="4" operator="notEqual">
      <formula>"None"</formula>
    </cfRule>
  </conditionalFormatting>
  <conditionalFormatting sqref="E2:E69">
    <cfRule type="cellIs" dxfId="3" priority="5" operator="notEqual">
      <formula>"None"</formula>
    </cfRule>
  </conditionalFormatting>
  <conditionalFormatting sqref="F2:F69">
    <cfRule type="cellIs" dxfId="3" priority="6" operator="notEqual">
      <formula>"None"</formula>
    </cfRule>
  </conditionalFormatting>
  <conditionalFormatting sqref="G2:G69">
    <cfRule type="cellIs" dxfId="3" priority="7" operator="notEqual">
      <formula>"None"</formula>
    </cfRule>
  </conditionalFormatting>
  <conditionalFormatting sqref="H2:H69">
    <cfRule type="cellIs" dxfId="3" priority="8" operator="notEqual">
      <formula>"None"</formula>
    </cfRule>
  </conditionalFormatting>
  <conditionalFormatting sqref="I2:I69">
    <cfRule type="cellIs" dxfId="3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5.7109375" customWidth="1"/>
    <col min="2" max="2" width="0" customWidth="1"/>
  </cols>
  <sheetData>
    <row r="1" spans="1:2">
      <c r="A1" s="9" t="s">
        <v>101</v>
      </c>
      <c r="B1" s="9"/>
    </row>
    <row r="2" spans="1:2">
      <c r="A2" s="9" t="s">
        <v>102</v>
      </c>
    </row>
    <row r="3" spans="1:2">
      <c r="A3" s="9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Characteristics</vt:lpstr>
      <vt:lpstr>Performance</vt:lpstr>
      <vt:lpstr>Notes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2024-03-28T12:25:33Z</dcterms:created>
  <dcterms:modified xsi:type="dcterms:W3CDTF">2024-03-28T12:25:33Z</dcterms:modified>
</cp:coreProperties>
</file>